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66925"/>
  <mc:AlternateContent xmlns:mc="http://schemas.openxmlformats.org/markup-compatibility/2006">
    <mc:Choice Requires="x15">
      <x15ac:absPath xmlns:x15ac="http://schemas.microsoft.com/office/spreadsheetml/2010/11/ac" url="C:\2010nonEU\"/>
    </mc:Choice>
  </mc:AlternateContent>
  <xr:revisionPtr revIDLastSave="0" documentId="13_ncr:1_{DB2D896A-FE7C-4467-A046-6D2A47020357}" xr6:coauthVersionLast="47" xr6:coauthVersionMax="47" xr10:uidLastSave="{00000000-0000-0000-0000-000000000000}"/>
  <bookViews>
    <workbookView xWindow="-110" yWindow="-110" windowWidth="19420" windowHeight="10420" activeTab="1" xr2:uid="{00000000-000D-0000-FFFF-FFFF00000000}"/>
  </bookViews>
  <sheets>
    <sheet name="Notes" sheetId="4" r:id="rId1"/>
    <sheet name="Charts Imports From Suriname" sheetId="28" r:id="rId2"/>
    <sheet name="BilateralExportValue" sheetId="51" r:id="rId3"/>
    <sheet name="Exports" sheetId="50" r:id="rId4"/>
    <sheet name="ExportsCoreVPA" sheetId="22" r:id="rId5"/>
    <sheet name="ExportsTimberSectorMinusCoreVPA" sheetId="21" r:id="rId6"/>
    <sheet name="ExportsLogs" sheetId="38" r:id="rId7"/>
    <sheet name="ExportsSawnWood" sheetId="39" r:id="rId8"/>
    <sheet name="ExportsVeneer" sheetId="37" r:id="rId9"/>
    <sheet name="ExportsPlywood" sheetId="36" r:id="rId10"/>
    <sheet name="ExportsOtherPanels" sheetId="35" r:id="rId11"/>
    <sheet name="ExportsMouldingsAndJoinery" sheetId="43" r:id="rId12"/>
    <sheet name="ExportsFurniture" sheetId="42" r:id="rId13"/>
    <sheet name="ExportsChips&amp;Residues" sheetId="49" r:id="rId14"/>
    <sheet name=" " sheetId="3" r:id="rId15"/>
    <sheet name="Chart Summary" sheetId="52" r:id="rId16"/>
  </sheets>
  <externalReferences>
    <externalReference r:id="rId17"/>
    <externalReference r:id="rId18"/>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77" i="3" l="1"/>
  <c r="C81" i="3"/>
  <c r="C80" i="3"/>
  <c r="C79" i="3"/>
  <c r="C78" i="3"/>
  <c r="C76" i="3"/>
  <c r="C82" i="3" s="1"/>
  <c r="D42" i="3"/>
  <c r="D56" i="3"/>
  <c r="C60" i="3"/>
  <c r="C59" i="3"/>
  <c r="C58" i="3"/>
  <c r="C57" i="3"/>
  <c r="C55" i="3"/>
  <c r="C61" i="3" s="1"/>
  <c r="C44" i="3"/>
  <c r="C43" i="3"/>
  <c r="C41" i="3"/>
  <c r="C45" i="3" s="1"/>
  <c r="BC12" i="38"/>
  <c r="BB12" i="38"/>
  <c r="BA12" i="38"/>
  <c r="AZ12" i="38"/>
  <c r="AY12" i="38"/>
  <c r="AX12" i="38"/>
  <c r="AW12" i="38"/>
  <c r="AV12" i="38"/>
  <c r="AU12" i="38"/>
  <c r="AT12" i="38"/>
  <c r="AS12" i="38"/>
  <c r="AR12" i="38"/>
  <c r="AQ12" i="38"/>
  <c r="AP12" i="38"/>
  <c r="AO12" i="38"/>
  <c r="AN12" i="38"/>
  <c r="AM12" i="38"/>
  <c r="AL12" i="38"/>
  <c r="AK12" i="38"/>
  <c r="AJ12" i="38"/>
  <c r="AI12" i="38"/>
  <c r="AH12" i="38"/>
  <c r="AG12" i="38"/>
  <c r="AF12" i="38"/>
  <c r="AE12" i="38"/>
  <c r="AD12" i="38"/>
  <c r="BC20" i="38"/>
  <c r="BB20" i="38"/>
  <c r="BA20" i="38"/>
  <c r="AZ20" i="38"/>
  <c r="AY20" i="38"/>
  <c r="AX20" i="38"/>
  <c r="AW20" i="38"/>
  <c r="AV20" i="38"/>
  <c r="AU20" i="38"/>
  <c r="AT20" i="38"/>
  <c r="AS20" i="38"/>
  <c r="AR20" i="38"/>
  <c r="AQ20" i="38"/>
  <c r="AP20" i="38"/>
  <c r="AO20" i="38"/>
  <c r="AN20" i="38"/>
  <c r="AM20" i="38"/>
  <c r="AL20" i="38"/>
  <c r="AK20" i="38"/>
  <c r="AJ20" i="38"/>
  <c r="AI20" i="38"/>
  <c r="AH20" i="38"/>
  <c r="AG20" i="38"/>
  <c r="AF20" i="38"/>
  <c r="AE20" i="38"/>
  <c r="AD20" i="38"/>
  <c r="BC14" i="22"/>
  <c r="BB14" i="22"/>
  <c r="BA14" i="22"/>
  <c r="AZ14" i="22"/>
  <c r="AY14" i="22"/>
  <c r="AX14" i="22"/>
  <c r="AW14" i="22"/>
  <c r="AV14" i="22"/>
  <c r="AU14" i="22"/>
  <c r="AT14" i="22"/>
  <c r="AS14" i="22"/>
  <c r="AR14" i="22"/>
  <c r="AQ14" i="22"/>
  <c r="AP14" i="22"/>
  <c r="AO14" i="22"/>
  <c r="AN14" i="22"/>
  <c r="AM14" i="22"/>
  <c r="AL14" i="22"/>
  <c r="AK14" i="22"/>
  <c r="AJ14" i="22"/>
  <c r="AI14" i="22"/>
  <c r="AH14" i="22"/>
  <c r="AG14" i="22"/>
  <c r="AF14" i="22"/>
  <c r="AE14" i="22"/>
  <c r="AD14" i="22"/>
  <c r="AB14" i="22"/>
  <c r="AA14" i="22"/>
  <c r="Z14" i="22"/>
  <c r="Y14" i="22"/>
  <c r="X14" i="22"/>
  <c r="W14" i="22"/>
  <c r="V14" i="22"/>
  <c r="U14" i="22"/>
  <c r="T14" i="22"/>
  <c r="S14" i="22"/>
  <c r="R14" i="22"/>
  <c r="Q14" i="22"/>
  <c r="P14" i="22"/>
  <c r="O14" i="22"/>
  <c r="N14" i="22"/>
  <c r="M14" i="22"/>
  <c r="L14" i="22"/>
  <c r="K14" i="22"/>
  <c r="J14" i="22"/>
  <c r="I14" i="22"/>
  <c r="H14" i="22"/>
  <c r="G14" i="22"/>
  <c r="F14" i="22"/>
  <c r="E14" i="22"/>
  <c r="D14" i="22"/>
  <c r="C14" i="22"/>
  <c r="BC23" i="22"/>
  <c r="BB23" i="22"/>
  <c r="BA23" i="22"/>
  <c r="AZ23" i="22"/>
  <c r="AY23" i="22"/>
  <c r="AX23" i="22"/>
  <c r="AW23" i="22"/>
  <c r="AV23" i="22"/>
  <c r="AU23" i="22"/>
  <c r="AT23" i="22"/>
  <c r="AS23" i="22"/>
  <c r="AR23" i="22"/>
  <c r="AQ23" i="22"/>
  <c r="AP23" i="22"/>
  <c r="AO23" i="22"/>
  <c r="AN23" i="22"/>
  <c r="AM23" i="22"/>
  <c r="AL23" i="22"/>
  <c r="AK23" i="22"/>
  <c r="AJ23" i="22"/>
  <c r="AI23" i="22"/>
  <c r="AH23" i="22"/>
  <c r="AG23" i="22"/>
  <c r="AF23" i="22"/>
  <c r="AE23" i="22"/>
  <c r="AD23" i="22"/>
  <c r="AB23" i="22"/>
  <c r="AA23" i="22"/>
  <c r="Z23" i="22"/>
  <c r="Y23" i="22"/>
  <c r="X23" i="22"/>
  <c r="W23" i="22"/>
  <c r="V23" i="22"/>
  <c r="U23" i="22"/>
  <c r="T23" i="22"/>
  <c r="S23" i="22"/>
  <c r="R23" i="22"/>
  <c r="Q23" i="22"/>
  <c r="P23" i="22"/>
  <c r="O23" i="22"/>
  <c r="N23" i="22"/>
  <c r="M23" i="22"/>
  <c r="L23" i="22"/>
  <c r="K23" i="22"/>
  <c r="J23" i="22"/>
  <c r="I23" i="22"/>
  <c r="H23" i="22"/>
  <c r="G23" i="22"/>
  <c r="F23" i="22"/>
  <c r="E23" i="22"/>
  <c r="D23" i="22"/>
  <c r="C23" i="22"/>
  <c r="AB15" i="51" l="1"/>
  <c r="AA15" i="51"/>
  <c r="Z15" i="51"/>
  <c r="Y15" i="51"/>
  <c r="X15" i="51"/>
  <c r="W15" i="51"/>
  <c r="V15" i="51"/>
  <c r="U15" i="51"/>
  <c r="T15" i="51"/>
  <c r="S15" i="51"/>
  <c r="R15" i="51"/>
  <c r="Q15" i="51"/>
  <c r="P15" i="51"/>
  <c r="O15" i="51"/>
  <c r="N15" i="51"/>
  <c r="M15" i="51"/>
  <c r="L15" i="51"/>
  <c r="AB22" i="51"/>
  <c r="AA22" i="51"/>
  <c r="Z22" i="51"/>
  <c r="Y22" i="51"/>
  <c r="X22" i="51"/>
  <c r="W22" i="51"/>
  <c r="V22" i="51"/>
  <c r="BC27" i="38"/>
  <c r="BB27" i="38"/>
  <c r="BA27" i="38"/>
  <c r="AZ27" i="38"/>
  <c r="AY27" i="38"/>
  <c r="AX27" i="38"/>
  <c r="AW27" i="38"/>
  <c r="AV27" i="38"/>
  <c r="AU27" i="38"/>
  <c r="AT27" i="38"/>
  <c r="AS27" i="38"/>
  <c r="AR27" i="38"/>
  <c r="AQ27" i="38"/>
  <c r="AP27" i="38"/>
  <c r="AO27" i="38"/>
  <c r="AN27" i="38"/>
  <c r="AM27" i="38"/>
  <c r="AL27" i="38"/>
  <c r="AK27" i="38"/>
  <c r="AJ27" i="38"/>
  <c r="AI27" i="38"/>
  <c r="AH27" i="38"/>
  <c r="AG27" i="38"/>
  <c r="AF27" i="38"/>
  <c r="AE27" i="38"/>
  <c r="AD27" i="38"/>
  <c r="BC28" i="38"/>
  <c r="BB28" i="38"/>
  <c r="BA28" i="38"/>
  <c r="BA26" i="38" s="1"/>
  <c r="AZ28" i="38"/>
  <c r="AY28" i="38"/>
  <c r="AX28" i="38"/>
  <c r="AW28" i="38"/>
  <c r="AV28" i="38"/>
  <c r="AU28" i="38"/>
  <c r="AT28" i="38"/>
  <c r="AS28" i="38"/>
  <c r="AR28" i="38"/>
  <c r="AQ28" i="38"/>
  <c r="AP28" i="38"/>
  <c r="AO28" i="38"/>
  <c r="AN28" i="38"/>
  <c r="AM28" i="38"/>
  <c r="AL28" i="38"/>
  <c r="AK28" i="38"/>
  <c r="AJ28" i="38"/>
  <c r="AI28" i="38"/>
  <c r="AH28" i="38"/>
  <c r="AG28" i="38"/>
  <c r="AF28" i="38"/>
  <c r="AE28" i="38"/>
  <c r="AD28" i="38"/>
  <c r="BC29" i="38"/>
  <c r="BB29" i="38"/>
  <c r="BA29" i="38"/>
  <c r="AZ29" i="38"/>
  <c r="AY29" i="38"/>
  <c r="AX29" i="38"/>
  <c r="AW29" i="38"/>
  <c r="AV29" i="38"/>
  <c r="AU29" i="38"/>
  <c r="AT29" i="38"/>
  <c r="AS29" i="38"/>
  <c r="AR29" i="38"/>
  <c r="AQ29" i="38"/>
  <c r="AP29" i="38"/>
  <c r="AO29" i="38"/>
  <c r="AN29" i="38"/>
  <c r="AM29" i="38"/>
  <c r="AL29" i="38"/>
  <c r="AK29" i="38"/>
  <c r="AJ29" i="38"/>
  <c r="AI29" i="38"/>
  <c r="AH29" i="38"/>
  <c r="AG29" i="38"/>
  <c r="AF29" i="38"/>
  <c r="AE29" i="38"/>
  <c r="AD29" i="38"/>
  <c r="BC30" i="38"/>
  <c r="BB30" i="38"/>
  <c r="BA30" i="38"/>
  <c r="AZ30" i="38"/>
  <c r="AY30" i="38"/>
  <c r="AX30" i="38"/>
  <c r="AW30" i="38"/>
  <c r="AV30" i="38"/>
  <c r="AU30" i="38"/>
  <c r="AT30" i="38"/>
  <c r="AS30" i="38"/>
  <c r="AR30" i="38"/>
  <c r="AQ30" i="38"/>
  <c r="AP30" i="38"/>
  <c r="AO30" i="38"/>
  <c r="AN30" i="38"/>
  <c r="AM30" i="38"/>
  <c r="AL30" i="38"/>
  <c r="AK30" i="38"/>
  <c r="AJ30" i="38"/>
  <c r="AI30" i="38"/>
  <c r="AH30" i="38"/>
  <c r="AG30" i="38"/>
  <c r="AF30" i="38"/>
  <c r="AE30" i="38"/>
  <c r="AD30" i="38"/>
  <c r="BB26" i="38" l="1"/>
  <c r="AI26" i="38"/>
  <c r="AQ26" i="38"/>
  <c r="AY26" i="38"/>
  <c r="AJ26" i="38"/>
  <c r="AR26" i="38"/>
  <c r="AZ26" i="38"/>
  <c r="AK26" i="38"/>
  <c r="AS26" i="38"/>
  <c r="AD26" i="38"/>
  <c r="AL26" i="38"/>
  <c r="AT26" i="38"/>
  <c r="AE26" i="38"/>
  <c r="AM26" i="38"/>
  <c r="AU26" i="38"/>
  <c r="BC26" i="38"/>
  <c r="AF26" i="38"/>
  <c r="AN26" i="38"/>
  <c r="AV26" i="38"/>
  <c r="AG26" i="38"/>
  <c r="AO26" i="38"/>
  <c r="AW26" i="38"/>
  <c r="AH26" i="38"/>
  <c r="AP26" i="38"/>
  <c r="AX26" i="38"/>
  <c r="A1" i="38"/>
  <c r="AD25" i="38"/>
  <c r="C25" i="38"/>
  <c r="O30" i="38" l="1"/>
  <c r="O35" i="38" s="1"/>
  <c r="G30" i="38"/>
  <c r="G35" i="38" s="1"/>
  <c r="R29" i="38"/>
  <c r="R34" i="38" s="1"/>
  <c r="J29" i="38"/>
  <c r="J34" i="38" s="1"/>
  <c r="U28" i="38"/>
  <c r="M28" i="38"/>
  <c r="E28" i="38"/>
  <c r="P27" i="38"/>
  <c r="H27" i="38"/>
  <c r="W27" i="38"/>
  <c r="S29" i="38"/>
  <c r="S34" i="38" s="1"/>
  <c r="N30" i="38"/>
  <c r="N35" i="38" s="1"/>
  <c r="F30" i="38"/>
  <c r="F35" i="38" s="1"/>
  <c r="Q29" i="38"/>
  <c r="Q34" i="38" s="1"/>
  <c r="I29" i="38"/>
  <c r="I34" i="38" s="1"/>
  <c r="T28" i="38"/>
  <c r="L28" i="38"/>
  <c r="D28" i="38"/>
  <c r="O27" i="38"/>
  <c r="G27" i="38"/>
  <c r="V27" i="38"/>
  <c r="H30" i="38"/>
  <c r="H35" i="38" s="1"/>
  <c r="F28" i="38"/>
  <c r="Q27" i="38"/>
  <c r="X27" i="38"/>
  <c r="U30" i="38"/>
  <c r="U35" i="38" s="1"/>
  <c r="M30" i="38"/>
  <c r="M35" i="38" s="1"/>
  <c r="E30" i="38"/>
  <c r="E35" i="38" s="1"/>
  <c r="P29" i="38"/>
  <c r="P34" i="38" s="1"/>
  <c r="H29" i="38"/>
  <c r="H34" i="38" s="1"/>
  <c r="S28" i="38"/>
  <c r="K28" i="38"/>
  <c r="C28" i="38"/>
  <c r="N27" i="38"/>
  <c r="F27" i="38"/>
  <c r="K29" i="38"/>
  <c r="K34" i="38" s="1"/>
  <c r="T30" i="38"/>
  <c r="T35" i="38" s="1"/>
  <c r="L30" i="38"/>
  <c r="L35" i="38" s="1"/>
  <c r="D30" i="38"/>
  <c r="D35" i="38" s="1"/>
  <c r="O29" i="38"/>
  <c r="O34" i="38" s="1"/>
  <c r="G29" i="38"/>
  <c r="G34" i="38" s="1"/>
  <c r="R28" i="38"/>
  <c r="J28" i="38"/>
  <c r="U27" i="38"/>
  <c r="M27" i="38"/>
  <c r="E27" i="38"/>
  <c r="AB27" i="38"/>
  <c r="P30" i="38"/>
  <c r="P35" i="38" s="1"/>
  <c r="S30" i="38"/>
  <c r="S35" i="38" s="1"/>
  <c r="K30" i="38"/>
  <c r="K35" i="38" s="1"/>
  <c r="C30" i="38"/>
  <c r="C35" i="38" s="1"/>
  <c r="N29" i="38"/>
  <c r="N34" i="38" s="1"/>
  <c r="F29" i="38"/>
  <c r="F34" i="38" s="1"/>
  <c r="Q28" i="38"/>
  <c r="I28" i="38"/>
  <c r="T27" i="38"/>
  <c r="L27" i="38"/>
  <c r="D27" i="38"/>
  <c r="AA27" i="38"/>
  <c r="N28" i="38"/>
  <c r="R30" i="38"/>
  <c r="R35" i="38" s="1"/>
  <c r="J30" i="38"/>
  <c r="J35" i="38" s="1"/>
  <c r="U29" i="38"/>
  <c r="U34" i="38" s="1"/>
  <c r="M29" i="38"/>
  <c r="M34" i="38" s="1"/>
  <c r="E29" i="38"/>
  <c r="E34" i="38" s="1"/>
  <c r="P28" i="38"/>
  <c r="H28" i="38"/>
  <c r="S27" i="38"/>
  <c r="K27" i="38"/>
  <c r="C27" i="38"/>
  <c r="Z27" i="38"/>
  <c r="I27" i="38"/>
  <c r="Q30" i="38"/>
  <c r="Q35" i="38" s="1"/>
  <c r="I30" i="38"/>
  <c r="I35" i="38" s="1"/>
  <c r="T29" i="38"/>
  <c r="T34" i="38" s="1"/>
  <c r="L29" i="38"/>
  <c r="L34" i="38" s="1"/>
  <c r="D29" i="38"/>
  <c r="D34" i="38" s="1"/>
  <c r="O28" i="38"/>
  <c r="G28" i="38"/>
  <c r="R27" i="38"/>
  <c r="J27" i="38"/>
  <c r="Y27" i="38"/>
  <c r="C29" i="38"/>
  <c r="C34" i="38" s="1"/>
  <c r="AB28" i="38"/>
  <c r="AA28" i="38"/>
  <c r="Z28" i="38"/>
  <c r="Y28" i="38"/>
  <c r="V28" i="38"/>
  <c r="X28" i="38"/>
  <c r="W28" i="38"/>
  <c r="Z29" i="38"/>
  <c r="Z34" i="38" s="1"/>
  <c r="X29" i="38"/>
  <c r="X34" i="38" s="1"/>
  <c r="AB30" i="38"/>
  <c r="AB35" i="38" s="1"/>
  <c r="AA30" i="38"/>
  <c r="AA35" i="38" s="1"/>
  <c r="W29" i="38"/>
  <c r="W34" i="38" s="1"/>
  <c r="V29" i="38"/>
  <c r="V34" i="38" s="1"/>
  <c r="Z30" i="38"/>
  <c r="Z35" i="38" s="1"/>
  <c r="Y30" i="38"/>
  <c r="Y35" i="38" s="1"/>
  <c r="AA29" i="38"/>
  <c r="AA34" i="38" s="1"/>
  <c r="W30" i="38"/>
  <c r="W35" i="38" s="1"/>
  <c r="AB29" i="38"/>
  <c r="AB34" i="38" s="1"/>
  <c r="X30" i="38"/>
  <c r="X35" i="38" s="1"/>
  <c r="V30" i="38"/>
  <c r="V35" i="38" s="1"/>
  <c r="Y29" i="38"/>
  <c r="Y34" i="38" s="1"/>
  <c r="AB7" i="51"/>
  <c r="AA7" i="51"/>
  <c r="Z7" i="51"/>
  <c r="Y7" i="51"/>
  <c r="X7" i="51"/>
  <c r="W7" i="51"/>
  <c r="V7" i="51"/>
  <c r="U7" i="51"/>
  <c r="T7" i="51"/>
  <c r="S7" i="51"/>
  <c r="R7" i="51"/>
  <c r="Q7" i="51"/>
  <c r="P7" i="51"/>
  <c r="O7" i="51"/>
  <c r="N7" i="51"/>
  <c r="M7" i="51"/>
  <c r="L7" i="51"/>
  <c r="AB8" i="51"/>
  <c r="AA8" i="51"/>
  <c r="Z8" i="51"/>
  <c r="Y8" i="51"/>
  <c r="X8" i="51"/>
  <c r="W8" i="51"/>
  <c r="V8" i="51"/>
  <c r="U8" i="51"/>
  <c r="T8" i="51"/>
  <c r="S8" i="51"/>
  <c r="R8" i="51"/>
  <c r="Q8" i="51"/>
  <c r="P8" i="51"/>
  <c r="O8" i="51"/>
  <c r="N8" i="51"/>
  <c r="M8" i="51"/>
  <c r="L8" i="51"/>
  <c r="K8" i="51"/>
  <c r="J8" i="51"/>
  <c r="I8" i="51"/>
  <c r="H8" i="51"/>
  <c r="G8" i="51"/>
  <c r="F8" i="51"/>
  <c r="E8" i="51"/>
  <c r="D8" i="51"/>
  <c r="C8" i="51"/>
  <c r="AB19" i="51"/>
  <c r="AA19" i="51"/>
  <c r="Z19" i="51"/>
  <c r="Y19" i="51"/>
  <c r="X19" i="51"/>
  <c r="W19" i="51"/>
  <c r="V19" i="51"/>
  <c r="U19" i="51"/>
  <c r="T19" i="51"/>
  <c r="K22" i="51"/>
  <c r="J22" i="51"/>
  <c r="I22" i="51"/>
  <c r="H22" i="51"/>
  <c r="G22" i="51"/>
  <c r="U22" i="51"/>
  <c r="T22" i="51"/>
  <c r="S22" i="51"/>
  <c r="R22" i="51"/>
  <c r="Q22" i="51"/>
  <c r="P22" i="51"/>
  <c r="O22" i="51"/>
  <c r="N22" i="51"/>
  <c r="M22" i="51"/>
  <c r="L22" i="51"/>
  <c r="A1" i="36"/>
  <c r="A1" i="37"/>
  <c r="A2" i="39"/>
  <c r="A2" i="38"/>
  <c r="A1" i="49"/>
  <c r="A1" i="42"/>
  <c r="M19" i="51"/>
  <c r="N19" i="51"/>
  <c r="P19" i="51"/>
  <c r="S19" i="51"/>
  <c r="R19" i="51"/>
  <c r="O19" i="51"/>
  <c r="J19" i="51"/>
  <c r="I19" i="51"/>
  <c r="E19" i="51"/>
  <c r="D19" i="51"/>
  <c r="AB6" i="51"/>
  <c r="AB9" i="51"/>
  <c r="AB10" i="51"/>
  <c r="AB11" i="51"/>
  <c r="AB12" i="51"/>
  <c r="AB13" i="51"/>
  <c r="AB14" i="51"/>
  <c r="AB16" i="51"/>
  <c r="AB17" i="51"/>
  <c r="AB18" i="51"/>
  <c r="AB20" i="51"/>
  <c r="AB21" i="51"/>
  <c r="AA6" i="51"/>
  <c r="AA9" i="51"/>
  <c r="AA10" i="51"/>
  <c r="AA11" i="51"/>
  <c r="AA12" i="51"/>
  <c r="AA13" i="51"/>
  <c r="AA14" i="51"/>
  <c r="AA16" i="51"/>
  <c r="AA17" i="51"/>
  <c r="AA18" i="51"/>
  <c r="AA20" i="51"/>
  <c r="AA21" i="51"/>
  <c r="Z6" i="51"/>
  <c r="Z9" i="51"/>
  <c r="Z10" i="51"/>
  <c r="Z11" i="51"/>
  <c r="Z12" i="51"/>
  <c r="Z13" i="51"/>
  <c r="Z14" i="51"/>
  <c r="Z16" i="51"/>
  <c r="Z17" i="51"/>
  <c r="Z18" i="51"/>
  <c r="Z20" i="51"/>
  <c r="Z21" i="51"/>
  <c r="Y6" i="51"/>
  <c r="Y9" i="51"/>
  <c r="Y10" i="51"/>
  <c r="Y11" i="51"/>
  <c r="Y12" i="51"/>
  <c r="Y13" i="51"/>
  <c r="Y14" i="51"/>
  <c r="Y16" i="51"/>
  <c r="Y17" i="51"/>
  <c r="Y18" i="51"/>
  <c r="Y20" i="51"/>
  <c r="Y21" i="51"/>
  <c r="X6" i="51"/>
  <c r="X9" i="51"/>
  <c r="X10" i="51"/>
  <c r="X11" i="51"/>
  <c r="X12" i="51"/>
  <c r="X13" i="51"/>
  <c r="X14" i="51"/>
  <c r="X16" i="51"/>
  <c r="X17" i="51"/>
  <c r="X18" i="51"/>
  <c r="X20" i="51"/>
  <c r="X21" i="51"/>
  <c r="W6" i="51"/>
  <c r="W9" i="51"/>
  <c r="W10" i="51"/>
  <c r="W11" i="51"/>
  <c r="W12" i="51"/>
  <c r="W13" i="51"/>
  <c r="W14" i="51"/>
  <c r="W16" i="51"/>
  <c r="W17" i="51"/>
  <c r="W18" i="51"/>
  <c r="W20" i="51"/>
  <c r="W21" i="51"/>
  <c r="V6" i="51"/>
  <c r="V9" i="51"/>
  <c r="V10" i="51"/>
  <c r="V11" i="51"/>
  <c r="V12" i="51"/>
  <c r="V13" i="51"/>
  <c r="V14" i="51"/>
  <c r="V16" i="51"/>
  <c r="V17" i="51"/>
  <c r="V18" i="51"/>
  <c r="V20" i="51"/>
  <c r="V21" i="51"/>
  <c r="U6" i="51"/>
  <c r="U9" i="51"/>
  <c r="U10" i="51"/>
  <c r="U11" i="51"/>
  <c r="U12" i="51"/>
  <c r="U13" i="51"/>
  <c r="U14" i="51"/>
  <c r="U16" i="51"/>
  <c r="U17" i="51"/>
  <c r="U18" i="51"/>
  <c r="U20" i="51"/>
  <c r="U21" i="51"/>
  <c r="T6" i="51"/>
  <c r="T9" i="51"/>
  <c r="T10" i="51"/>
  <c r="T11" i="51"/>
  <c r="T12" i="51"/>
  <c r="T13" i="51"/>
  <c r="T14" i="51"/>
  <c r="T16" i="51"/>
  <c r="T17" i="51"/>
  <c r="T18" i="51"/>
  <c r="T20" i="51"/>
  <c r="T21" i="51"/>
  <c r="S6" i="51"/>
  <c r="S9" i="51"/>
  <c r="S10" i="51"/>
  <c r="S11" i="51"/>
  <c r="S12" i="51"/>
  <c r="S13" i="51"/>
  <c r="S14" i="51"/>
  <c r="S16" i="51"/>
  <c r="S17" i="51"/>
  <c r="S18" i="51"/>
  <c r="S20" i="51"/>
  <c r="S21" i="51"/>
  <c r="R6" i="51"/>
  <c r="R9" i="51"/>
  <c r="R10" i="51"/>
  <c r="R11" i="51"/>
  <c r="R12" i="51"/>
  <c r="R13" i="51"/>
  <c r="R14" i="51"/>
  <c r="R16" i="51"/>
  <c r="R17" i="51"/>
  <c r="R18" i="51"/>
  <c r="R20" i="51"/>
  <c r="R21" i="51"/>
  <c r="Q6" i="51"/>
  <c r="Q9" i="51"/>
  <c r="Q10" i="51"/>
  <c r="Q11" i="51"/>
  <c r="Q12" i="51"/>
  <c r="Q13" i="51"/>
  <c r="Q14" i="51"/>
  <c r="Q16" i="51"/>
  <c r="Q17" i="51"/>
  <c r="Q18" i="51"/>
  <c r="Q20" i="51"/>
  <c r="Q21" i="51"/>
  <c r="P6" i="51"/>
  <c r="P9" i="51"/>
  <c r="P10" i="51"/>
  <c r="P11" i="51"/>
  <c r="P12" i="51"/>
  <c r="P13" i="51"/>
  <c r="P14" i="51"/>
  <c r="P16" i="51"/>
  <c r="P17" i="51"/>
  <c r="P18" i="51"/>
  <c r="P20" i="51"/>
  <c r="P21" i="51"/>
  <c r="O6" i="51"/>
  <c r="O9" i="51"/>
  <c r="O10" i="51"/>
  <c r="O11" i="51"/>
  <c r="O12" i="51"/>
  <c r="O13" i="51"/>
  <c r="O14" i="51"/>
  <c r="O16" i="51"/>
  <c r="O17" i="51"/>
  <c r="O18" i="51"/>
  <c r="O20" i="51"/>
  <c r="O21" i="51"/>
  <c r="K4" i="51"/>
  <c r="L4" i="51"/>
  <c r="M4" i="51" s="1"/>
  <c r="N4" i="51" s="1"/>
  <c r="O4" i="51" s="1"/>
  <c r="P4" i="51" s="1"/>
  <c r="Q4" i="51" s="1"/>
  <c r="R4" i="51" s="1"/>
  <c r="S4" i="51" s="1"/>
  <c r="T4" i="51" s="1"/>
  <c r="U4" i="51" s="1"/>
  <c r="V4" i="51" s="1"/>
  <c r="W4" i="51" s="1"/>
  <c r="X4" i="51" s="1"/>
  <c r="Y4" i="51" s="1"/>
  <c r="Z4" i="51" s="1"/>
  <c r="AA4" i="51" s="1"/>
  <c r="AB4" i="51" s="1"/>
  <c r="B2" i="52"/>
  <c r="K6" i="51"/>
  <c r="K9" i="51"/>
  <c r="K10" i="51"/>
  <c r="K11" i="51"/>
  <c r="K12" i="51"/>
  <c r="K13" i="51"/>
  <c r="K14" i="51"/>
  <c r="K16" i="51"/>
  <c r="K17" i="51"/>
  <c r="K20" i="51"/>
  <c r="K21" i="51"/>
  <c r="L6" i="51"/>
  <c r="L9" i="51"/>
  <c r="L10" i="51"/>
  <c r="L11" i="51"/>
  <c r="L12" i="51"/>
  <c r="L13" i="51"/>
  <c r="L14" i="51"/>
  <c r="L16" i="51"/>
  <c r="L17" i="51"/>
  <c r="L18" i="51"/>
  <c r="L20" i="51"/>
  <c r="L21" i="51"/>
  <c r="M6" i="51"/>
  <c r="M9" i="51"/>
  <c r="M10" i="51"/>
  <c r="M11" i="51"/>
  <c r="M12" i="51"/>
  <c r="M13" i="51"/>
  <c r="M14" i="51"/>
  <c r="M16" i="51"/>
  <c r="M17" i="51"/>
  <c r="M18" i="51"/>
  <c r="M20" i="51"/>
  <c r="M21" i="51"/>
  <c r="N9" i="51"/>
  <c r="N21" i="51"/>
  <c r="N20" i="51"/>
  <c r="N18" i="51"/>
  <c r="N17" i="51"/>
  <c r="N16" i="51"/>
  <c r="N14" i="51"/>
  <c r="N13" i="51"/>
  <c r="N12" i="51"/>
  <c r="N11" i="51"/>
  <c r="N10" i="51"/>
  <c r="BC16" i="39"/>
  <c r="BB16" i="39"/>
  <c r="BA16" i="39"/>
  <c r="AZ16" i="39"/>
  <c r="AY16" i="39"/>
  <c r="AX16" i="39"/>
  <c r="AW16" i="39"/>
  <c r="AV16" i="39"/>
  <c r="AU16" i="39"/>
  <c r="AT16" i="39"/>
  <c r="AS16" i="39"/>
  <c r="AR16" i="39"/>
  <c r="AQ16" i="39"/>
  <c r="AP16" i="39"/>
  <c r="AO16" i="39"/>
  <c r="AN16" i="39"/>
  <c r="AM16" i="39"/>
  <c r="AL16" i="39"/>
  <c r="AK16" i="39"/>
  <c r="AJ16" i="39"/>
  <c r="AI16" i="39"/>
  <c r="AH16" i="39"/>
  <c r="AG16" i="39"/>
  <c r="AF16" i="39"/>
  <c r="BC18" i="38"/>
  <c r="BB18" i="38"/>
  <c r="BA18" i="38"/>
  <c r="AZ18" i="38"/>
  <c r="AY18" i="38"/>
  <c r="AX18" i="38"/>
  <c r="AW18" i="38"/>
  <c r="AV18" i="38"/>
  <c r="AU18" i="38"/>
  <c r="AT18" i="38"/>
  <c r="AS18" i="38"/>
  <c r="AR18" i="38"/>
  <c r="AQ18" i="38"/>
  <c r="AP18" i="38"/>
  <c r="AO18" i="38"/>
  <c r="AN18" i="38"/>
  <c r="AM18" i="38"/>
  <c r="AL18" i="38"/>
  <c r="AK18" i="38"/>
  <c r="AJ18" i="38"/>
  <c r="AI18" i="38"/>
  <c r="AH18" i="38"/>
  <c r="AG18" i="38"/>
  <c r="AF18" i="38"/>
  <c r="AF97" i="3"/>
  <c r="AG97" i="3"/>
  <c r="AH97" i="3" s="1"/>
  <c r="AI97" i="3" s="1"/>
  <c r="AJ97" i="3" s="1"/>
  <c r="AK97" i="3" s="1"/>
  <c r="AL97" i="3" s="1"/>
  <c r="AM97" i="3"/>
  <c r="AN97" i="3" s="1"/>
  <c r="AO97" i="3" s="1"/>
  <c r="AP97" i="3" s="1"/>
  <c r="AQ97" i="3" s="1"/>
  <c r="AR97" i="3" s="1"/>
  <c r="AS97" i="3" s="1"/>
  <c r="AT97" i="3" s="1"/>
  <c r="AU97" i="3" s="1"/>
  <c r="AV97" i="3" s="1"/>
  <c r="AW97" i="3" s="1"/>
  <c r="AX97" i="3" s="1"/>
  <c r="AY97" i="3" s="1"/>
  <c r="AZ97" i="3" s="1"/>
  <c r="BA97" i="3" s="1"/>
  <c r="BB97" i="3" s="1"/>
  <c r="BC97" i="3" s="1"/>
  <c r="BD97" i="3" s="1"/>
  <c r="D97" i="3"/>
  <c r="E97" i="3" s="1"/>
  <c r="F97" i="3" s="1"/>
  <c r="G97" i="3" s="1"/>
  <c r="H97" i="3" s="1"/>
  <c r="I97" i="3" s="1"/>
  <c r="J97" i="3" s="1"/>
  <c r="K97" i="3" s="1"/>
  <c r="L97" i="3" s="1"/>
  <c r="M97" i="3" s="1"/>
  <c r="N97" i="3" s="1"/>
  <c r="O97" i="3" s="1"/>
  <c r="P97" i="3" s="1"/>
  <c r="Q97" i="3" s="1"/>
  <c r="R97" i="3" s="1"/>
  <c r="S97" i="3" s="1"/>
  <c r="T97" i="3" s="1"/>
  <c r="U97" i="3" s="1"/>
  <c r="V97" i="3" s="1"/>
  <c r="W97" i="3" s="1"/>
  <c r="X97" i="3" s="1"/>
  <c r="Y97" i="3" s="1"/>
  <c r="Z97" i="3" s="1"/>
  <c r="AA97" i="3" s="1"/>
  <c r="AB97" i="3" s="1"/>
  <c r="AF77" i="3"/>
  <c r="AG77" i="3" s="1"/>
  <c r="AH77" i="3" s="1"/>
  <c r="AI77" i="3" s="1"/>
  <c r="AJ77" i="3" s="1"/>
  <c r="AK77" i="3" s="1"/>
  <c r="AL77" i="3" s="1"/>
  <c r="AM77" i="3" s="1"/>
  <c r="AN77" i="3" s="1"/>
  <c r="AO77" i="3" s="1"/>
  <c r="AP77" i="3" s="1"/>
  <c r="AQ77" i="3" s="1"/>
  <c r="AR77" i="3" s="1"/>
  <c r="AS77" i="3" s="1"/>
  <c r="AT77" i="3" s="1"/>
  <c r="AU77" i="3" s="1"/>
  <c r="AV77" i="3" s="1"/>
  <c r="AW77" i="3" s="1"/>
  <c r="AX77" i="3" s="1"/>
  <c r="AY77" i="3" s="1"/>
  <c r="AZ77" i="3" s="1"/>
  <c r="BA77" i="3" s="1"/>
  <c r="BB77" i="3" s="1"/>
  <c r="BC77" i="3" s="1"/>
  <c r="BD77" i="3" s="1"/>
  <c r="E77" i="3"/>
  <c r="F77" i="3" s="1"/>
  <c r="G77" i="3" s="1"/>
  <c r="H77" i="3" s="1"/>
  <c r="I77" i="3" s="1"/>
  <c r="J77" i="3" s="1"/>
  <c r="K77" i="3" s="1"/>
  <c r="L77" i="3" s="1"/>
  <c r="M77" i="3" s="1"/>
  <c r="N77" i="3" s="1"/>
  <c r="O77" i="3" s="1"/>
  <c r="P77" i="3" s="1"/>
  <c r="Q77" i="3" s="1"/>
  <c r="R77" i="3" s="1"/>
  <c r="S77" i="3" s="1"/>
  <c r="T77" i="3" s="1"/>
  <c r="U77" i="3" s="1"/>
  <c r="V77" i="3" s="1"/>
  <c r="W77" i="3" s="1"/>
  <c r="X77" i="3" s="1"/>
  <c r="Y77" i="3" s="1"/>
  <c r="Z77" i="3" s="1"/>
  <c r="AA77" i="3" s="1"/>
  <c r="AB77" i="3" s="1"/>
  <c r="AF56" i="3"/>
  <c r="AG56" i="3" s="1"/>
  <c r="AH56" i="3" s="1"/>
  <c r="AI56" i="3" s="1"/>
  <c r="AJ56" i="3" s="1"/>
  <c r="AK56" i="3" s="1"/>
  <c r="AL56" i="3" s="1"/>
  <c r="AM56" i="3" s="1"/>
  <c r="AN56" i="3" s="1"/>
  <c r="AO56" i="3" s="1"/>
  <c r="AP56" i="3" s="1"/>
  <c r="AQ56" i="3" s="1"/>
  <c r="AR56" i="3" s="1"/>
  <c r="AS56" i="3" s="1"/>
  <c r="AT56" i="3" s="1"/>
  <c r="AU56" i="3" s="1"/>
  <c r="AV56" i="3" s="1"/>
  <c r="AW56" i="3" s="1"/>
  <c r="AX56" i="3" s="1"/>
  <c r="AY56" i="3" s="1"/>
  <c r="AZ56" i="3" s="1"/>
  <c r="BA56" i="3" s="1"/>
  <c r="BB56" i="3" s="1"/>
  <c r="BC56" i="3" s="1"/>
  <c r="BD56" i="3" s="1"/>
  <c r="E56" i="3"/>
  <c r="F56" i="3" s="1"/>
  <c r="G56" i="3" s="1"/>
  <c r="H56" i="3" s="1"/>
  <c r="I56" i="3" s="1"/>
  <c r="J56" i="3" s="1"/>
  <c r="K56" i="3" s="1"/>
  <c r="L56" i="3" s="1"/>
  <c r="M56" i="3" s="1"/>
  <c r="N56" i="3" s="1"/>
  <c r="O56" i="3" s="1"/>
  <c r="P56" i="3" s="1"/>
  <c r="Q56" i="3" s="1"/>
  <c r="R56" i="3" s="1"/>
  <c r="S56" i="3" s="1"/>
  <c r="T56" i="3" s="1"/>
  <c r="U56" i="3" s="1"/>
  <c r="V56" i="3" s="1"/>
  <c r="W56" i="3" s="1"/>
  <c r="X56" i="3" s="1"/>
  <c r="Y56" i="3" s="1"/>
  <c r="Z56" i="3" s="1"/>
  <c r="AA56" i="3" s="1"/>
  <c r="AB56" i="3" s="1"/>
  <c r="AF42" i="3"/>
  <c r="AG42" i="3"/>
  <c r="AH42" i="3" s="1"/>
  <c r="AI42" i="3" s="1"/>
  <c r="AJ42" i="3" s="1"/>
  <c r="AK42" i="3" s="1"/>
  <c r="AL42" i="3" s="1"/>
  <c r="AM42" i="3" s="1"/>
  <c r="AN42" i="3" s="1"/>
  <c r="AO42" i="3" s="1"/>
  <c r="AP42" i="3" s="1"/>
  <c r="AQ42" i="3" s="1"/>
  <c r="AR42" i="3" s="1"/>
  <c r="AS42" i="3" s="1"/>
  <c r="AT42" i="3" s="1"/>
  <c r="AU42" i="3" s="1"/>
  <c r="AV42" i="3" s="1"/>
  <c r="AW42" i="3" s="1"/>
  <c r="AX42" i="3" s="1"/>
  <c r="AY42" i="3" s="1"/>
  <c r="AZ42" i="3" s="1"/>
  <c r="BA42" i="3" s="1"/>
  <c r="BB42" i="3" s="1"/>
  <c r="BC42" i="3" s="1"/>
  <c r="BD42" i="3" s="1"/>
  <c r="E42" i="3"/>
  <c r="F42" i="3" s="1"/>
  <c r="G42" i="3" s="1"/>
  <c r="H42" i="3" s="1"/>
  <c r="I42" i="3" s="1"/>
  <c r="J42" i="3" s="1"/>
  <c r="K42" i="3" s="1"/>
  <c r="L42" i="3" s="1"/>
  <c r="M42" i="3" s="1"/>
  <c r="N42" i="3" s="1"/>
  <c r="O42" i="3" s="1"/>
  <c r="P42" i="3" s="1"/>
  <c r="Q42" i="3" s="1"/>
  <c r="R42" i="3" s="1"/>
  <c r="S42" i="3" s="1"/>
  <c r="T42" i="3" s="1"/>
  <c r="U42" i="3" s="1"/>
  <c r="V42" i="3" s="1"/>
  <c r="W42" i="3" s="1"/>
  <c r="X42" i="3" s="1"/>
  <c r="Y42" i="3" s="1"/>
  <c r="Z42" i="3" s="1"/>
  <c r="AA42" i="3" s="1"/>
  <c r="AB42" i="3" s="1"/>
  <c r="AE18" i="38"/>
  <c r="AE16" i="39"/>
  <c r="AD16" i="39"/>
  <c r="AD18" i="38"/>
  <c r="AE5" i="37"/>
  <c r="AF5" i="37"/>
  <c r="AG5" i="37" s="1"/>
  <c r="AH5" i="37"/>
  <c r="AI5" i="37" s="1"/>
  <c r="AJ5" i="37" s="1"/>
  <c r="AK5" i="37" s="1"/>
  <c r="AL5" i="37" s="1"/>
  <c r="AM5" i="37" s="1"/>
  <c r="AN5" i="37" s="1"/>
  <c r="AO5" i="37" s="1"/>
  <c r="AP5" i="37"/>
  <c r="AQ5" i="37" s="1"/>
  <c r="AR5" i="37" s="1"/>
  <c r="AS5" i="37" s="1"/>
  <c r="AT5" i="37" s="1"/>
  <c r="AU5" i="37" s="1"/>
  <c r="AV5" i="37" s="1"/>
  <c r="AW5" i="37" s="1"/>
  <c r="AX5" i="37" s="1"/>
  <c r="AY5" i="37" s="1"/>
  <c r="AZ5" i="37" s="1"/>
  <c r="BA5" i="37" s="1"/>
  <c r="BB5" i="37" s="1"/>
  <c r="BC5" i="37" s="1"/>
  <c r="D5" i="37"/>
  <c r="E5" i="37" s="1"/>
  <c r="F5" i="37" s="1"/>
  <c r="G5" i="37" s="1"/>
  <c r="H5" i="37" s="1"/>
  <c r="I5" i="37" s="1"/>
  <c r="J5" i="37" s="1"/>
  <c r="K5" i="37" s="1"/>
  <c r="L5" i="37" s="1"/>
  <c r="M5" i="37" s="1"/>
  <c r="N5" i="37" s="1"/>
  <c r="O5" i="37" s="1"/>
  <c r="P5" i="37" s="1"/>
  <c r="Q5" i="37" s="1"/>
  <c r="R5" i="37" s="1"/>
  <c r="S5" i="37" s="1"/>
  <c r="T5" i="37" s="1"/>
  <c r="U5" i="37" s="1"/>
  <c r="V5" i="37" s="1"/>
  <c r="W5" i="37" s="1"/>
  <c r="X5" i="37" s="1"/>
  <c r="Y5" i="37" s="1"/>
  <c r="Z5" i="37" s="1"/>
  <c r="AA5" i="37" s="1"/>
  <c r="AB5" i="37" s="1"/>
  <c r="AE5" i="36"/>
  <c r="AF5" i="36"/>
  <c r="AG5" i="36" s="1"/>
  <c r="AH5" i="36" s="1"/>
  <c r="AI5" i="36" s="1"/>
  <c r="AJ5" i="36" s="1"/>
  <c r="AK5" i="36" s="1"/>
  <c r="AL5" i="36" s="1"/>
  <c r="AM5" i="36" s="1"/>
  <c r="AN5" i="36"/>
  <c r="AO5" i="36" s="1"/>
  <c r="AP5" i="36" s="1"/>
  <c r="AQ5" i="36" s="1"/>
  <c r="AR5" i="36" s="1"/>
  <c r="AS5" i="36" s="1"/>
  <c r="AT5" i="36" s="1"/>
  <c r="AU5" i="36" s="1"/>
  <c r="AV5" i="36" s="1"/>
  <c r="AW5" i="36" s="1"/>
  <c r="AX5" i="36" s="1"/>
  <c r="AY5" i="36" s="1"/>
  <c r="AZ5" i="36" s="1"/>
  <c r="BA5" i="36" s="1"/>
  <c r="BB5" i="36" s="1"/>
  <c r="BC5" i="36" s="1"/>
  <c r="D5" i="36"/>
  <c r="E5" i="36" s="1"/>
  <c r="F5" i="36" s="1"/>
  <c r="G5" i="36" s="1"/>
  <c r="H5" i="36" s="1"/>
  <c r="I5" i="36" s="1"/>
  <c r="J5" i="36" s="1"/>
  <c r="K5" i="36" s="1"/>
  <c r="L5" i="36" s="1"/>
  <c r="M5" i="36" s="1"/>
  <c r="N5" i="36" s="1"/>
  <c r="O5" i="36" s="1"/>
  <c r="P5" i="36" s="1"/>
  <c r="Q5" i="36" s="1"/>
  <c r="R5" i="36" s="1"/>
  <c r="S5" i="36" s="1"/>
  <c r="T5" i="36" s="1"/>
  <c r="U5" i="36" s="1"/>
  <c r="V5" i="36" s="1"/>
  <c r="W5" i="36" s="1"/>
  <c r="X5" i="36" s="1"/>
  <c r="Y5" i="36" s="1"/>
  <c r="Z5" i="36" s="1"/>
  <c r="AA5" i="36" s="1"/>
  <c r="AB5" i="36" s="1"/>
  <c r="AE5" i="35"/>
  <c r="AF5" i="35" s="1"/>
  <c r="AG5" i="35" s="1"/>
  <c r="AH5" i="35" s="1"/>
  <c r="AI5" i="35" s="1"/>
  <c r="AJ5" i="35" s="1"/>
  <c r="AK5" i="35" s="1"/>
  <c r="AL5" i="35"/>
  <c r="AM5" i="35" s="1"/>
  <c r="AN5" i="35" s="1"/>
  <c r="AO5" i="35" s="1"/>
  <c r="AP5" i="35" s="1"/>
  <c r="AQ5" i="35" s="1"/>
  <c r="AR5" i="35" s="1"/>
  <c r="AS5" i="35" s="1"/>
  <c r="AT5" i="35"/>
  <c r="AU5" i="35" s="1"/>
  <c r="AV5" i="35" s="1"/>
  <c r="AW5" i="35" s="1"/>
  <c r="AX5" i="35" s="1"/>
  <c r="AY5" i="35" s="1"/>
  <c r="AZ5" i="35" s="1"/>
  <c r="BA5" i="35" s="1"/>
  <c r="BB5" i="35" s="1"/>
  <c r="BC5" i="35" s="1"/>
  <c r="D5" i="35"/>
  <c r="E5" i="35" s="1"/>
  <c r="F5" i="35" s="1"/>
  <c r="G5" i="35" s="1"/>
  <c r="H5" i="35" s="1"/>
  <c r="I5" i="35" s="1"/>
  <c r="J5" i="35" s="1"/>
  <c r="K5" i="35" s="1"/>
  <c r="L5" i="35" s="1"/>
  <c r="M5" i="35" s="1"/>
  <c r="N5" i="35" s="1"/>
  <c r="O5" i="35" s="1"/>
  <c r="P5" i="35" s="1"/>
  <c r="Q5" i="35" s="1"/>
  <c r="R5" i="35" s="1"/>
  <c r="S5" i="35" s="1"/>
  <c r="T5" i="35" s="1"/>
  <c r="U5" i="35" s="1"/>
  <c r="V5" i="35" s="1"/>
  <c r="W5" i="35" s="1"/>
  <c r="X5" i="35" s="1"/>
  <c r="Y5" i="35" s="1"/>
  <c r="Z5" i="35" s="1"/>
  <c r="AA5" i="35" s="1"/>
  <c r="AB5" i="35" s="1"/>
  <c r="AE5" i="43"/>
  <c r="AF5" i="43" s="1"/>
  <c r="AG5" i="43" s="1"/>
  <c r="AH5" i="43" s="1"/>
  <c r="AI5" i="43" s="1"/>
  <c r="AJ5" i="43"/>
  <c r="AK5" i="43" s="1"/>
  <c r="AL5" i="43" s="1"/>
  <c r="AM5" i="43" s="1"/>
  <c r="AN5" i="43" s="1"/>
  <c r="AO5" i="43" s="1"/>
  <c r="AP5" i="43" s="1"/>
  <c r="AQ5" i="43" s="1"/>
  <c r="AR5" i="43"/>
  <c r="AS5" i="43" s="1"/>
  <c r="AT5" i="43" s="1"/>
  <c r="AU5" i="43" s="1"/>
  <c r="AV5" i="43" s="1"/>
  <c r="AW5" i="43" s="1"/>
  <c r="AX5" i="43" s="1"/>
  <c r="AY5" i="43" s="1"/>
  <c r="AZ5" i="43" s="1"/>
  <c r="BA5" i="43" s="1"/>
  <c r="BB5" i="43" s="1"/>
  <c r="BC5" i="43" s="1"/>
  <c r="D5" i="43"/>
  <c r="E5" i="43" s="1"/>
  <c r="F5" i="43" s="1"/>
  <c r="G5" i="43" s="1"/>
  <c r="H5" i="43" s="1"/>
  <c r="I5" i="43" s="1"/>
  <c r="J5" i="43" s="1"/>
  <c r="K5" i="43" s="1"/>
  <c r="L5" i="43" s="1"/>
  <c r="M5" i="43" s="1"/>
  <c r="N5" i="43" s="1"/>
  <c r="O5" i="43" s="1"/>
  <c r="P5" i="43" s="1"/>
  <c r="Q5" i="43" s="1"/>
  <c r="R5" i="43" s="1"/>
  <c r="S5" i="43" s="1"/>
  <c r="T5" i="43" s="1"/>
  <c r="U5" i="43" s="1"/>
  <c r="V5" i="43" s="1"/>
  <c r="W5" i="43" s="1"/>
  <c r="X5" i="43" s="1"/>
  <c r="Y5" i="43" s="1"/>
  <c r="Z5" i="43" s="1"/>
  <c r="AA5" i="43" s="1"/>
  <c r="AB5" i="43" s="1"/>
  <c r="AE5" i="42"/>
  <c r="AF5" i="42" s="1"/>
  <c r="AG5" i="42" s="1"/>
  <c r="AH5" i="42"/>
  <c r="AI5" i="42" s="1"/>
  <c r="AJ5" i="42" s="1"/>
  <c r="AK5" i="42" s="1"/>
  <c r="AL5" i="42" s="1"/>
  <c r="AM5" i="42" s="1"/>
  <c r="AN5" i="42" s="1"/>
  <c r="AO5" i="42" s="1"/>
  <c r="AP5" i="42"/>
  <c r="AQ5" i="42" s="1"/>
  <c r="AR5" i="42" s="1"/>
  <c r="AS5" i="42" s="1"/>
  <c r="AT5" i="42" s="1"/>
  <c r="AU5" i="42" s="1"/>
  <c r="AV5" i="42" s="1"/>
  <c r="AW5" i="42" s="1"/>
  <c r="AX5" i="42" s="1"/>
  <c r="AY5" i="42" s="1"/>
  <c r="AZ5" i="42" s="1"/>
  <c r="BA5" i="42" s="1"/>
  <c r="BB5" i="42" s="1"/>
  <c r="BC5" i="42" s="1"/>
  <c r="D5" i="42"/>
  <c r="E5" i="42" s="1"/>
  <c r="F5" i="42" s="1"/>
  <c r="G5" i="42" s="1"/>
  <c r="H5" i="42" s="1"/>
  <c r="I5" i="42" s="1"/>
  <c r="J5" i="42" s="1"/>
  <c r="K5" i="42" s="1"/>
  <c r="L5" i="42" s="1"/>
  <c r="M5" i="42" s="1"/>
  <c r="N5" i="42" s="1"/>
  <c r="O5" i="42" s="1"/>
  <c r="P5" i="42" s="1"/>
  <c r="Q5" i="42" s="1"/>
  <c r="R5" i="42" s="1"/>
  <c r="S5" i="42" s="1"/>
  <c r="T5" i="42" s="1"/>
  <c r="U5" i="42" s="1"/>
  <c r="V5" i="42" s="1"/>
  <c r="W5" i="42" s="1"/>
  <c r="X5" i="42" s="1"/>
  <c r="Y5" i="42" s="1"/>
  <c r="Z5" i="42" s="1"/>
  <c r="AA5" i="42" s="1"/>
  <c r="AB5" i="42" s="1"/>
  <c r="AE5" i="49"/>
  <c r="AF5" i="49"/>
  <c r="AG5" i="49" s="1"/>
  <c r="AH5" i="49" s="1"/>
  <c r="AI5" i="49" s="1"/>
  <c r="AJ5" i="49" s="1"/>
  <c r="AK5" i="49" s="1"/>
  <c r="AL5" i="49" s="1"/>
  <c r="AM5" i="49" s="1"/>
  <c r="AN5" i="49"/>
  <c r="AO5" i="49" s="1"/>
  <c r="AP5" i="49" s="1"/>
  <c r="AQ5" i="49" s="1"/>
  <c r="AR5" i="49" s="1"/>
  <c r="AS5" i="49" s="1"/>
  <c r="AT5" i="49" s="1"/>
  <c r="AU5" i="49" s="1"/>
  <c r="AV5" i="49" s="1"/>
  <c r="AW5" i="49" s="1"/>
  <c r="AX5" i="49" s="1"/>
  <c r="AY5" i="49" s="1"/>
  <c r="AZ5" i="49" s="1"/>
  <c r="BA5" i="49" s="1"/>
  <c r="BB5" i="49" s="1"/>
  <c r="BC5" i="49" s="1"/>
  <c r="D5" i="49"/>
  <c r="E5" i="49" s="1"/>
  <c r="F5" i="49" s="1"/>
  <c r="G5" i="49" s="1"/>
  <c r="H5" i="49" s="1"/>
  <c r="I5" i="49" s="1"/>
  <c r="J5" i="49" s="1"/>
  <c r="K5" i="49" s="1"/>
  <c r="L5" i="49" s="1"/>
  <c r="M5" i="49" s="1"/>
  <c r="N5" i="49" s="1"/>
  <c r="O5" i="49" s="1"/>
  <c r="P5" i="49" s="1"/>
  <c r="Q5" i="49" s="1"/>
  <c r="R5" i="49" s="1"/>
  <c r="S5" i="49" s="1"/>
  <c r="T5" i="49" s="1"/>
  <c r="U5" i="49" s="1"/>
  <c r="V5" i="49" s="1"/>
  <c r="W5" i="49" s="1"/>
  <c r="X5" i="49" s="1"/>
  <c r="Y5" i="49" s="1"/>
  <c r="Z5" i="49" s="1"/>
  <c r="AA5" i="49" s="1"/>
  <c r="AB5" i="49" s="1"/>
  <c r="AE5" i="39"/>
  <c r="AF5" i="39" s="1"/>
  <c r="AG5" i="39" s="1"/>
  <c r="AH5" i="39" s="1"/>
  <c r="AI5" i="39" s="1"/>
  <c r="AJ5" i="39" s="1"/>
  <c r="AK5" i="39" s="1"/>
  <c r="AL5" i="39"/>
  <c r="AM5" i="39" s="1"/>
  <c r="AN5" i="39" s="1"/>
  <c r="AO5" i="39" s="1"/>
  <c r="AP5" i="39" s="1"/>
  <c r="AQ5" i="39" s="1"/>
  <c r="AR5" i="39" s="1"/>
  <c r="AS5" i="39" s="1"/>
  <c r="AT5" i="39" s="1"/>
  <c r="AU5" i="39" s="1"/>
  <c r="AV5" i="39" s="1"/>
  <c r="AW5" i="39" s="1"/>
  <c r="AX5" i="39" s="1"/>
  <c r="AY5" i="39" s="1"/>
  <c r="AZ5" i="39" s="1"/>
  <c r="BA5" i="39" s="1"/>
  <c r="BB5" i="39" s="1"/>
  <c r="BC5" i="39" s="1"/>
  <c r="D5" i="39"/>
  <c r="E5" i="39"/>
  <c r="F5" i="39" s="1"/>
  <c r="G5" i="39" s="1"/>
  <c r="H5" i="39" s="1"/>
  <c r="I5" i="39" s="1"/>
  <c r="J5" i="39"/>
  <c r="K5" i="39" s="1"/>
  <c r="L5" i="39" s="1"/>
  <c r="M5" i="39" s="1"/>
  <c r="N5" i="39" s="1"/>
  <c r="O5" i="39" s="1"/>
  <c r="P5" i="39" s="1"/>
  <c r="Q5" i="39" s="1"/>
  <c r="R5" i="39" s="1"/>
  <c r="S5" i="39" s="1"/>
  <c r="T5" i="39" s="1"/>
  <c r="U5" i="39" s="1"/>
  <c r="V5" i="39" s="1"/>
  <c r="W5" i="39" s="1"/>
  <c r="X5" i="39" s="1"/>
  <c r="Y5" i="39" s="1"/>
  <c r="Z5" i="39" s="1"/>
  <c r="AA5" i="39" s="1"/>
  <c r="AB5" i="39" s="1"/>
  <c r="AE5" i="38"/>
  <c r="D5" i="38"/>
  <c r="D25" i="38" s="1"/>
  <c r="E5" i="38"/>
  <c r="E25" i="38" s="1"/>
  <c r="AE5" i="21"/>
  <c r="AF5" i="21"/>
  <c r="AG5" i="21" s="1"/>
  <c r="AH5" i="21"/>
  <c r="AI5" i="21" s="1"/>
  <c r="AJ5" i="21" s="1"/>
  <c r="AK5" i="21" s="1"/>
  <c r="AL5" i="21" s="1"/>
  <c r="AM5" i="21" s="1"/>
  <c r="AN5" i="21" s="1"/>
  <c r="AO5" i="21" s="1"/>
  <c r="AP5" i="21"/>
  <c r="AQ5" i="21" s="1"/>
  <c r="AR5" i="21" s="1"/>
  <c r="AS5" i="21" s="1"/>
  <c r="AT5" i="21" s="1"/>
  <c r="AU5" i="21" s="1"/>
  <c r="AV5" i="21" s="1"/>
  <c r="AW5" i="21" s="1"/>
  <c r="AX5" i="21" s="1"/>
  <c r="AY5" i="21" s="1"/>
  <c r="AZ5" i="21" s="1"/>
  <c r="BA5" i="21" s="1"/>
  <c r="BB5" i="21" s="1"/>
  <c r="BC5" i="21" s="1"/>
  <c r="D5" i="21"/>
  <c r="E5" i="21" s="1"/>
  <c r="F5" i="21"/>
  <c r="G5" i="21" s="1"/>
  <c r="H5" i="21" s="1"/>
  <c r="I5" i="21" s="1"/>
  <c r="J5" i="21" s="1"/>
  <c r="K5" i="21" s="1"/>
  <c r="L5" i="21" s="1"/>
  <c r="M5" i="21" s="1"/>
  <c r="N5" i="21" s="1"/>
  <c r="O5" i="21" s="1"/>
  <c r="P5" i="21" s="1"/>
  <c r="Q5" i="21" s="1"/>
  <c r="R5" i="21" s="1"/>
  <c r="S5" i="21" s="1"/>
  <c r="T5" i="21" s="1"/>
  <c r="U5" i="21" s="1"/>
  <c r="V5" i="21" s="1"/>
  <c r="W5" i="21" s="1"/>
  <c r="X5" i="21" s="1"/>
  <c r="Y5" i="21" s="1"/>
  <c r="Z5" i="21" s="1"/>
  <c r="AA5" i="21" s="1"/>
  <c r="AB5" i="21" s="1"/>
  <c r="BC21" i="22"/>
  <c r="BB21" i="22"/>
  <c r="BA21" i="22"/>
  <c r="AZ21" i="22"/>
  <c r="AY21" i="22"/>
  <c r="AX21" i="22"/>
  <c r="AW21" i="22"/>
  <c r="AV21" i="22"/>
  <c r="AU21" i="22"/>
  <c r="AT21" i="22"/>
  <c r="AS21" i="22"/>
  <c r="AR21" i="22"/>
  <c r="AQ21" i="22"/>
  <c r="AP21" i="22"/>
  <c r="AO21" i="22"/>
  <c r="AN21" i="22"/>
  <c r="AM21" i="22"/>
  <c r="AL21" i="22"/>
  <c r="AK21" i="22"/>
  <c r="AJ21" i="22"/>
  <c r="AI21" i="22"/>
  <c r="AH21" i="22"/>
  <c r="AG21" i="22"/>
  <c r="AF21" i="22"/>
  <c r="AE21" i="22"/>
  <c r="AD21" i="22"/>
  <c r="AE5" i="22"/>
  <c r="AF5" i="22" s="1"/>
  <c r="AG5" i="22" s="1"/>
  <c r="AH5" i="22" s="1"/>
  <c r="AI5" i="22" s="1"/>
  <c r="AJ5" i="22" s="1"/>
  <c r="AK5" i="22" s="1"/>
  <c r="AL5" i="22" s="1"/>
  <c r="AM5" i="22" s="1"/>
  <c r="AN5" i="22" s="1"/>
  <c r="AO5" i="22" s="1"/>
  <c r="AP5" i="22" s="1"/>
  <c r="AQ5" i="22" s="1"/>
  <c r="AR5" i="22" s="1"/>
  <c r="AS5" i="22" s="1"/>
  <c r="AT5" i="22" s="1"/>
  <c r="AU5" i="22" s="1"/>
  <c r="AV5" i="22" s="1"/>
  <c r="AW5" i="22" s="1"/>
  <c r="AX5" i="22" s="1"/>
  <c r="AY5" i="22" s="1"/>
  <c r="AZ5" i="22" s="1"/>
  <c r="BA5" i="22" s="1"/>
  <c r="BB5" i="22" s="1"/>
  <c r="BC5" i="22" s="1"/>
  <c r="D5" i="22"/>
  <c r="E5" i="22" s="1"/>
  <c r="F5" i="22" s="1"/>
  <c r="G5" i="22" s="1"/>
  <c r="H5" i="22" s="1"/>
  <c r="I5" i="22" s="1"/>
  <c r="J5" i="22" s="1"/>
  <c r="K5" i="22" s="1"/>
  <c r="L5" i="22" s="1"/>
  <c r="M5" i="22" s="1"/>
  <c r="N5" i="22" s="1"/>
  <c r="O5" i="22" s="1"/>
  <c r="P5" i="22" s="1"/>
  <c r="Q5" i="22" s="1"/>
  <c r="R5" i="22" s="1"/>
  <c r="S5" i="22" s="1"/>
  <c r="T5" i="22" s="1"/>
  <c r="U5" i="22" s="1"/>
  <c r="V5" i="22" s="1"/>
  <c r="W5" i="22" s="1"/>
  <c r="X5" i="22" s="1"/>
  <c r="Y5" i="22" s="1"/>
  <c r="Z5" i="22" s="1"/>
  <c r="AA5" i="22" s="1"/>
  <c r="AB5" i="22" s="1"/>
  <c r="AE5" i="50"/>
  <c r="AF5" i="50"/>
  <c r="AG5" i="50" s="1"/>
  <c r="AH5" i="50" s="1"/>
  <c r="AI5" i="50" s="1"/>
  <c r="AJ5" i="50" s="1"/>
  <c r="AK5" i="50"/>
  <c r="AL5" i="50" s="1"/>
  <c r="AM5" i="50" s="1"/>
  <c r="AN5" i="50" s="1"/>
  <c r="AO5" i="50" s="1"/>
  <c r="AP5" i="50" s="1"/>
  <c r="AQ5" i="50" s="1"/>
  <c r="AR5" i="50" s="1"/>
  <c r="AS5" i="50"/>
  <c r="AT5" i="50" s="1"/>
  <c r="AU5" i="50" s="1"/>
  <c r="AV5" i="50" s="1"/>
  <c r="AW5" i="50" s="1"/>
  <c r="AX5" i="50" s="1"/>
  <c r="AY5" i="50" s="1"/>
  <c r="AZ5" i="50" s="1"/>
  <c r="BA5" i="50" s="1"/>
  <c r="BB5" i="50" s="1"/>
  <c r="BC5" i="50" s="1"/>
  <c r="D5" i="50"/>
  <c r="E5" i="50" s="1"/>
  <c r="F5" i="50" s="1"/>
  <c r="G5" i="50" s="1"/>
  <c r="H5" i="50" s="1"/>
  <c r="I5" i="50"/>
  <c r="J5" i="50" s="1"/>
  <c r="K5" i="50" s="1"/>
  <c r="L5" i="50" s="1"/>
  <c r="M5" i="50" s="1"/>
  <c r="N5" i="50" s="1"/>
  <c r="O5" i="50" s="1"/>
  <c r="P5" i="50" s="1"/>
  <c r="Q5" i="50" s="1"/>
  <c r="R5" i="50" s="1"/>
  <c r="S5" i="50" s="1"/>
  <c r="T5" i="50" s="1"/>
  <c r="U5" i="50" s="1"/>
  <c r="V5" i="50" s="1"/>
  <c r="W5" i="50" s="1"/>
  <c r="X5" i="50" s="1"/>
  <c r="Y5" i="50" s="1"/>
  <c r="Z5" i="50" s="1"/>
  <c r="AA5" i="50" s="1"/>
  <c r="AB5" i="50" s="1"/>
  <c r="AB21" i="22"/>
  <c r="AA21" i="22"/>
  <c r="Z21" i="22"/>
  <c r="Y21" i="22"/>
  <c r="X21" i="22"/>
  <c r="W21" i="22"/>
  <c r="V21" i="22"/>
  <c r="U21" i="22"/>
  <c r="T21" i="22"/>
  <c r="S21" i="22"/>
  <c r="R21" i="22"/>
  <c r="Q21" i="22"/>
  <c r="P21" i="22"/>
  <c r="O21" i="22"/>
  <c r="N21" i="22"/>
  <c r="M21" i="22"/>
  <c r="L21" i="22"/>
  <c r="K21" i="22"/>
  <c r="J21" i="22"/>
  <c r="I21" i="22"/>
  <c r="H21" i="22"/>
  <c r="G21" i="22"/>
  <c r="F21" i="22"/>
  <c r="E21" i="22"/>
  <c r="AB16" i="39"/>
  <c r="AA16" i="39"/>
  <c r="Z16" i="39"/>
  <c r="Y16" i="39"/>
  <c r="X16" i="39"/>
  <c r="W16" i="39"/>
  <c r="V16" i="39"/>
  <c r="U16" i="39"/>
  <c r="T16" i="39"/>
  <c r="S16" i="39"/>
  <c r="R16" i="39"/>
  <c r="Q16" i="39"/>
  <c r="P16" i="39"/>
  <c r="O16" i="39"/>
  <c r="N16" i="39"/>
  <c r="M16" i="39"/>
  <c r="L16" i="39"/>
  <c r="K16" i="39"/>
  <c r="J16" i="39"/>
  <c r="I16" i="39"/>
  <c r="H16" i="39"/>
  <c r="G16" i="39"/>
  <c r="F16" i="39"/>
  <c r="E16" i="39"/>
  <c r="D16" i="39"/>
  <c r="D21" i="22"/>
  <c r="C21" i="22"/>
  <c r="C16" i="39"/>
  <c r="AD6" i="50"/>
  <c r="B30" i="28"/>
  <c r="A59" i="3"/>
  <c r="A69" i="3" s="1"/>
  <c r="A60" i="3"/>
  <c r="A70" i="3" s="1"/>
  <c r="A58" i="3"/>
  <c r="A68" i="3" s="1"/>
  <c r="A71" i="3"/>
  <c r="A67" i="3"/>
  <c r="A80" i="3"/>
  <c r="A90" i="3" s="1"/>
  <c r="I14" i="51"/>
  <c r="J14" i="51"/>
  <c r="F14" i="51"/>
  <c r="G14" i="51"/>
  <c r="J21" i="51"/>
  <c r="I21" i="51"/>
  <c r="H21" i="51"/>
  <c r="G21" i="51"/>
  <c r="F21" i="51"/>
  <c r="E21" i="51"/>
  <c r="D21" i="51"/>
  <c r="C21" i="51"/>
  <c r="J20" i="51"/>
  <c r="I20" i="51"/>
  <c r="H20" i="51"/>
  <c r="G20" i="51"/>
  <c r="F20" i="51"/>
  <c r="E20" i="51"/>
  <c r="D20" i="51"/>
  <c r="C20" i="51"/>
  <c r="J18" i="51"/>
  <c r="I18" i="51"/>
  <c r="G18" i="51"/>
  <c r="F18" i="51"/>
  <c r="J13" i="51"/>
  <c r="I13" i="51"/>
  <c r="F13" i="51"/>
  <c r="C13" i="51"/>
  <c r="J12" i="51"/>
  <c r="I12" i="51"/>
  <c r="H12" i="51"/>
  <c r="G12" i="51"/>
  <c r="E12" i="51"/>
  <c r="C12" i="51"/>
  <c r="J11" i="51"/>
  <c r="I11" i="51"/>
  <c r="H11" i="51"/>
  <c r="G11" i="51"/>
  <c r="F11" i="51"/>
  <c r="E11" i="51"/>
  <c r="D11" i="51"/>
  <c r="C11" i="51"/>
  <c r="J10" i="51"/>
  <c r="I10" i="51"/>
  <c r="H10" i="51"/>
  <c r="G10" i="51"/>
  <c r="J17" i="51"/>
  <c r="I17" i="51"/>
  <c r="H17" i="51"/>
  <c r="G17" i="51"/>
  <c r="F17" i="51"/>
  <c r="E17" i="51"/>
  <c r="D17" i="51"/>
  <c r="C17" i="51"/>
  <c r="J16" i="51"/>
  <c r="I16" i="51"/>
  <c r="H16" i="51"/>
  <c r="G16" i="51"/>
  <c r="F16" i="51"/>
  <c r="E16" i="51"/>
  <c r="D16" i="51"/>
  <c r="C16" i="51"/>
  <c r="J9" i="51"/>
  <c r="I9" i="51"/>
  <c r="H9" i="51"/>
  <c r="G9" i="51"/>
  <c r="F9" i="51"/>
  <c r="E9" i="51"/>
  <c r="D9" i="51"/>
  <c r="C9" i="51"/>
  <c r="J6" i="51"/>
  <c r="I6" i="51"/>
  <c r="H6" i="51"/>
  <c r="G6" i="51"/>
  <c r="F6" i="51"/>
  <c r="E6" i="51"/>
  <c r="D6" i="51"/>
  <c r="C6" i="51"/>
  <c r="A79" i="3"/>
  <c r="A89" i="3" s="1"/>
  <c r="A81" i="3"/>
  <c r="A91" i="3" s="1"/>
  <c r="AD17" i="50"/>
  <c r="A49" i="3"/>
  <c r="A50" i="3"/>
  <c r="A51" i="3"/>
  <c r="A88" i="3"/>
  <c r="A92" i="3"/>
  <c r="A104" i="3"/>
  <c r="A105" i="3"/>
  <c r="A106" i="3"/>
  <c r="B4" i="28"/>
  <c r="B56" i="28"/>
  <c r="B82" i="28"/>
  <c r="N6" i="51"/>
  <c r="V12" i="38" l="1"/>
  <c r="N12" i="38"/>
  <c r="F12" i="38"/>
  <c r="Q12" i="38"/>
  <c r="H12" i="38"/>
  <c r="O12" i="38"/>
  <c r="U12" i="38"/>
  <c r="M12" i="38"/>
  <c r="E12" i="38"/>
  <c r="Y12" i="38"/>
  <c r="I12" i="38"/>
  <c r="G12" i="38"/>
  <c r="AB12" i="38"/>
  <c r="T12" i="38"/>
  <c r="L12" i="38"/>
  <c r="D12" i="38"/>
  <c r="AA12" i="38"/>
  <c r="S12" i="38"/>
  <c r="K12" i="38"/>
  <c r="C12" i="38"/>
  <c r="X12" i="38"/>
  <c r="Z12" i="38"/>
  <c r="R12" i="38"/>
  <c r="J12" i="38"/>
  <c r="P12" i="38"/>
  <c r="W12" i="38"/>
  <c r="C26" i="38"/>
  <c r="C33" i="38" s="1"/>
  <c r="Z20" i="38"/>
  <c r="R20" i="38"/>
  <c r="J20" i="38"/>
  <c r="K20" i="38"/>
  <c r="Y20" i="38"/>
  <c r="Q20" i="38"/>
  <c r="I20" i="38"/>
  <c r="X20" i="38"/>
  <c r="P20" i="38"/>
  <c r="H20" i="38"/>
  <c r="S20" i="38"/>
  <c r="W20" i="38"/>
  <c r="O20" i="38"/>
  <c r="G20" i="38"/>
  <c r="V20" i="38"/>
  <c r="N20" i="38"/>
  <c r="F20" i="38"/>
  <c r="AA20" i="38"/>
  <c r="U20" i="38"/>
  <c r="M20" i="38"/>
  <c r="E20" i="38"/>
  <c r="C20" i="38"/>
  <c r="AB20" i="38"/>
  <c r="T20" i="38"/>
  <c r="L20" i="38"/>
  <c r="D20" i="38"/>
  <c r="F5" i="38"/>
  <c r="AF5" i="38"/>
  <c r="AE25" i="38"/>
  <c r="F26" i="38"/>
  <c r="F33" i="38" s="1"/>
  <c r="U26" i="38"/>
  <c r="U33" i="38" s="1"/>
  <c r="Z26" i="38"/>
  <c r="Z33" i="38" s="1"/>
  <c r="AB26" i="38"/>
  <c r="AB33" i="38" s="1"/>
  <c r="K26" i="38"/>
  <c r="K33" i="38" s="1"/>
  <c r="M26" i="38"/>
  <c r="M33" i="38" s="1"/>
  <c r="N26" i="38"/>
  <c r="N33" i="38" s="1"/>
  <c r="I26" i="38"/>
  <c r="I33" i="38" s="1"/>
  <c r="Q26" i="38"/>
  <c r="Q33" i="38" s="1"/>
  <c r="T26" i="38"/>
  <c r="T33" i="38" s="1"/>
  <c r="P26" i="38"/>
  <c r="P33" i="38" s="1"/>
  <c r="E26" i="38"/>
  <c r="E33" i="38" s="1"/>
  <c r="V26" i="38"/>
  <c r="V33" i="38" s="1"/>
  <c r="S26" i="38"/>
  <c r="S33" i="38" s="1"/>
  <c r="G26" i="38"/>
  <c r="G33" i="38" s="1"/>
  <c r="AA26" i="38"/>
  <c r="AA33" i="38" s="1"/>
  <c r="J26" i="38"/>
  <c r="J33" i="38" s="1"/>
  <c r="O26" i="38"/>
  <c r="O33" i="38" s="1"/>
  <c r="Y26" i="38"/>
  <c r="Y33" i="38" s="1"/>
  <c r="R26" i="38"/>
  <c r="R33" i="38" s="1"/>
  <c r="D26" i="38"/>
  <c r="D33" i="38" s="1"/>
  <c r="W26" i="38"/>
  <c r="W33" i="38" s="1"/>
  <c r="X26" i="38"/>
  <c r="X33" i="38" s="1"/>
  <c r="L26" i="38"/>
  <c r="L33" i="38" s="1"/>
  <c r="H26" i="38"/>
  <c r="H33" i="38" s="1"/>
  <c r="U18" i="38"/>
  <c r="V18" i="38"/>
  <c r="P18" i="38"/>
  <c r="I18" i="38"/>
  <c r="J18" i="38"/>
  <c r="C18" i="38"/>
  <c r="D18" i="38"/>
  <c r="Q18" i="38"/>
  <c r="R18" i="38"/>
  <c r="T18" i="38"/>
  <c r="K18" i="38"/>
  <c r="L18" i="38"/>
  <c r="H18" i="38"/>
  <c r="Z18" i="38"/>
  <c r="X18" i="38"/>
  <c r="E18" i="38"/>
  <c r="F18" i="38"/>
  <c r="AA18" i="38"/>
  <c r="W18" i="38"/>
  <c r="Y18" i="38"/>
  <c r="S18" i="38"/>
  <c r="M18" i="38"/>
  <c r="AB18" i="38"/>
  <c r="N18" i="38"/>
  <c r="O18" i="38"/>
  <c r="G18" i="38"/>
  <c r="L23" i="51"/>
  <c r="K23" i="51"/>
  <c r="P23" i="51"/>
  <c r="R23" i="51"/>
  <c r="J23" i="51"/>
  <c r="N23" i="51"/>
  <c r="G23" i="51"/>
  <c r="C23" i="51"/>
  <c r="D23" i="51"/>
  <c r="Z23" i="51"/>
  <c r="AB23" i="51"/>
  <c r="F23" i="51"/>
  <c r="V23" i="51"/>
  <c r="M23" i="51"/>
  <c r="O23" i="51"/>
  <c r="Q23" i="51"/>
  <c r="S23" i="51"/>
  <c r="T23" i="51"/>
  <c r="W23" i="51"/>
  <c r="Y23" i="51"/>
  <c r="E23" i="51"/>
  <c r="U23" i="51"/>
  <c r="X23" i="51"/>
  <c r="AA23" i="51"/>
  <c r="H23" i="51"/>
  <c r="I23" i="51"/>
  <c r="AG5" i="38" l="1"/>
  <c r="AF25" i="38"/>
  <c r="G5" i="38"/>
  <c r="F25" i="38"/>
  <c r="BC11" i="39"/>
  <c r="BD105" i="3" s="1"/>
  <c r="BB11" i="39"/>
  <c r="BC105" i="3" s="1"/>
  <c r="BA11" i="39"/>
  <c r="BB105" i="3" s="1"/>
  <c r="AZ11" i="39"/>
  <c r="BA105" i="3" s="1"/>
  <c r="AY11" i="39"/>
  <c r="AZ105" i="3" s="1"/>
  <c r="AX11" i="39"/>
  <c r="AY105" i="3" s="1"/>
  <c r="AW11" i="39"/>
  <c r="AX105" i="3" s="1"/>
  <c r="AV11" i="39"/>
  <c r="AW105" i="3" s="1"/>
  <c r="AJ11" i="39"/>
  <c r="AK105" i="3" s="1"/>
  <c r="AI11" i="39"/>
  <c r="AJ105" i="3" s="1"/>
  <c r="AG11" i="39"/>
  <c r="AH105" i="3" s="1"/>
  <c r="AB11" i="39"/>
  <c r="AB99" i="3" s="1"/>
  <c r="AA11" i="39"/>
  <c r="AA99" i="3" s="1"/>
  <c r="Z11" i="39"/>
  <c r="Z99" i="3" s="1"/>
  <c r="Y11" i="39"/>
  <c r="Y99" i="3" s="1"/>
  <c r="X11" i="39"/>
  <c r="X99" i="3" s="1"/>
  <c r="W11" i="39"/>
  <c r="W99" i="3" s="1"/>
  <c r="V11" i="39"/>
  <c r="V99" i="3" s="1"/>
  <c r="U11" i="39"/>
  <c r="U99" i="3" s="1"/>
  <c r="I11" i="39"/>
  <c r="I99" i="3" s="1"/>
  <c r="H11" i="39"/>
  <c r="H99" i="3" s="1"/>
  <c r="F11" i="39"/>
  <c r="F99" i="3" s="1"/>
  <c r="BC11" i="38"/>
  <c r="BD89" i="3" s="1"/>
  <c r="BB11" i="38"/>
  <c r="BC89" i="3" s="1"/>
  <c r="BA11" i="38"/>
  <c r="BB89" i="3" s="1"/>
  <c r="AZ11" i="38"/>
  <c r="BA89" i="3" s="1"/>
  <c r="AY11" i="38"/>
  <c r="AZ89" i="3" s="1"/>
  <c r="AX11" i="38"/>
  <c r="AY89" i="3" s="1"/>
  <c r="AW11" i="38"/>
  <c r="AX89" i="3" s="1"/>
  <c r="AV11" i="38"/>
  <c r="AW89" i="3" s="1"/>
  <c r="AJ11" i="38"/>
  <c r="AK89" i="3" s="1"/>
  <c r="AI11" i="38"/>
  <c r="AJ89" i="3" s="1"/>
  <c r="AG11" i="38"/>
  <c r="AH89" i="3" s="1"/>
  <c r="AB11" i="38"/>
  <c r="AA11" i="38"/>
  <c r="Z11" i="38"/>
  <c r="Y11" i="38"/>
  <c r="X11" i="38"/>
  <c r="W11" i="38"/>
  <c r="V11" i="38"/>
  <c r="U11" i="38"/>
  <c r="I11" i="38"/>
  <c r="H11" i="38"/>
  <c r="F11" i="38"/>
  <c r="BC21" i="38"/>
  <c r="BD90" i="3" s="1"/>
  <c r="BB21" i="38"/>
  <c r="BC90" i="3" s="1"/>
  <c r="BA21" i="38"/>
  <c r="BB90" i="3" s="1"/>
  <c r="AZ21" i="38"/>
  <c r="BA90" i="3" s="1"/>
  <c r="AY21" i="38"/>
  <c r="AZ90" i="3" s="1"/>
  <c r="AX21" i="38"/>
  <c r="AY90" i="3" s="1"/>
  <c r="AW21" i="38"/>
  <c r="AX90" i="3" s="1"/>
  <c r="AV21" i="38"/>
  <c r="AW90" i="3" s="1"/>
  <c r="AU21" i="38"/>
  <c r="AV90" i="3" s="1"/>
  <c r="AT21" i="38"/>
  <c r="AU90" i="3" s="1"/>
  <c r="AS21" i="38"/>
  <c r="AT90" i="3" s="1"/>
  <c r="AR21" i="38"/>
  <c r="AS90" i="3" s="1"/>
  <c r="AQ21" i="38"/>
  <c r="AR90" i="3" s="1"/>
  <c r="AP21" i="38"/>
  <c r="AQ90" i="3" s="1"/>
  <c r="AO21" i="38"/>
  <c r="AP90" i="3" s="1"/>
  <c r="AN21" i="38"/>
  <c r="AO90" i="3" s="1"/>
  <c r="AM21" i="38"/>
  <c r="AN90" i="3" s="1"/>
  <c r="AL21" i="38"/>
  <c r="AM90" i="3" s="1"/>
  <c r="AK21" i="38"/>
  <c r="AL90" i="3" s="1"/>
  <c r="AJ21" i="38"/>
  <c r="AK90" i="3" s="1"/>
  <c r="AI21" i="38"/>
  <c r="AJ90" i="3" s="1"/>
  <c r="AH21" i="38"/>
  <c r="AI90" i="3" s="1"/>
  <c r="AG21" i="38"/>
  <c r="AH90" i="3" s="1"/>
  <c r="AF21" i="38"/>
  <c r="AG90" i="3" s="1"/>
  <c r="AE21" i="38"/>
  <c r="AF90" i="3" s="1"/>
  <c r="AD21" i="38"/>
  <c r="AE90" i="3" s="1"/>
  <c r="AB21" i="38"/>
  <c r="AA21" i="38"/>
  <c r="Z21" i="38"/>
  <c r="Y21" i="38"/>
  <c r="X21" i="38"/>
  <c r="W21" i="38"/>
  <c r="V21" i="38"/>
  <c r="U21" i="38"/>
  <c r="T21" i="38"/>
  <c r="S21" i="38"/>
  <c r="R21" i="38"/>
  <c r="Q21" i="38"/>
  <c r="P21" i="38"/>
  <c r="O21" i="38"/>
  <c r="N21" i="38"/>
  <c r="M21" i="38"/>
  <c r="L21" i="38"/>
  <c r="K21" i="38"/>
  <c r="J21" i="38"/>
  <c r="J24" i="22"/>
  <c r="J59" i="3" s="1"/>
  <c r="I21" i="38"/>
  <c r="H21" i="38"/>
  <c r="G21" i="38"/>
  <c r="F21" i="38"/>
  <c r="E21" i="38"/>
  <c r="D21" i="38"/>
  <c r="C21" i="38"/>
  <c r="BC16" i="38"/>
  <c r="BC14" i="39"/>
  <c r="BC13" i="38"/>
  <c r="BD91" i="3" s="1"/>
  <c r="BB16" i="38"/>
  <c r="BB14" i="39"/>
  <c r="BB13" i="38"/>
  <c r="BC91" i="3" s="1"/>
  <c r="BA16" i="38"/>
  <c r="BA14" i="39"/>
  <c r="BA13" i="38"/>
  <c r="BB91" i="3" s="1"/>
  <c r="AZ16" i="38"/>
  <c r="AZ14" i="39"/>
  <c r="AZ13" i="38"/>
  <c r="BA91" i="3" s="1"/>
  <c r="AY16" i="38"/>
  <c r="AY14" i="39"/>
  <c r="AY13" i="38"/>
  <c r="AZ91" i="3" s="1"/>
  <c r="AX16" i="38"/>
  <c r="AX14" i="39"/>
  <c r="AX13" i="38"/>
  <c r="AY91" i="3" s="1"/>
  <c r="AW16" i="38"/>
  <c r="AW14" i="39"/>
  <c r="AW13" i="38"/>
  <c r="AX91" i="3" s="1"/>
  <c r="AV16" i="38"/>
  <c r="AV14" i="39"/>
  <c r="AV13" i="38"/>
  <c r="AW91" i="3" s="1"/>
  <c r="AU16" i="38"/>
  <c r="AU14" i="39"/>
  <c r="AU13" i="38"/>
  <c r="AV91" i="3" s="1"/>
  <c r="AT16" i="38"/>
  <c r="AT14" i="39"/>
  <c r="AT13" i="38"/>
  <c r="AU91" i="3" s="1"/>
  <c r="AS16" i="38"/>
  <c r="AS14" i="39"/>
  <c r="AS13" i="38"/>
  <c r="AT91" i="3" s="1"/>
  <c r="AR16" i="38"/>
  <c r="AR14" i="39"/>
  <c r="AR13" i="38"/>
  <c r="AS91" i="3" s="1"/>
  <c r="AQ16" i="38"/>
  <c r="AQ14" i="39"/>
  <c r="AQ13" i="38"/>
  <c r="AR91" i="3" s="1"/>
  <c r="AP16" i="38"/>
  <c r="AP14" i="39"/>
  <c r="AP13" i="38"/>
  <c r="AQ91" i="3" s="1"/>
  <c r="AO16" i="38"/>
  <c r="AO14" i="39"/>
  <c r="AO13" i="38"/>
  <c r="AP91" i="3" s="1"/>
  <c r="AO15" i="22"/>
  <c r="AP70" i="3" s="1"/>
  <c r="AN16" i="38"/>
  <c r="AN14" i="39"/>
  <c r="AN13" i="38"/>
  <c r="AO91" i="3" s="1"/>
  <c r="AM16" i="38"/>
  <c r="AM14" i="39"/>
  <c r="AM13" i="38"/>
  <c r="AN91" i="3" s="1"/>
  <c r="AL16" i="38"/>
  <c r="AL14" i="39"/>
  <c r="AL13" i="38"/>
  <c r="AM91" i="3" s="1"/>
  <c r="AK16" i="38"/>
  <c r="AK14" i="39"/>
  <c r="AK13" i="38"/>
  <c r="AL91" i="3" s="1"/>
  <c r="AJ16" i="38"/>
  <c r="AJ14" i="39"/>
  <c r="AJ13" i="38"/>
  <c r="AK91" i="3" s="1"/>
  <c r="AI16" i="38"/>
  <c r="AI14" i="39"/>
  <c r="AI13" i="38"/>
  <c r="AJ91" i="3" s="1"/>
  <c r="AH16" i="38"/>
  <c r="AH14" i="39"/>
  <c r="AH13" i="38"/>
  <c r="AI91" i="3" s="1"/>
  <c r="AG16" i="38"/>
  <c r="AG14" i="39"/>
  <c r="AG13" i="38"/>
  <c r="AH91" i="3" s="1"/>
  <c r="AF16" i="38"/>
  <c r="AF14" i="39"/>
  <c r="AF13" i="38"/>
  <c r="AG91" i="3" s="1"/>
  <c r="AE16" i="38"/>
  <c r="AE14" i="39"/>
  <c r="AE13" i="38"/>
  <c r="AF91" i="3" s="1"/>
  <c r="AD16" i="38"/>
  <c r="AD14" i="39"/>
  <c r="AD13" i="38"/>
  <c r="AE91" i="3" s="1"/>
  <c r="AB16" i="38"/>
  <c r="AB14" i="39"/>
  <c r="AB13" i="38"/>
  <c r="AB81" i="3" s="1"/>
  <c r="AA16" i="38"/>
  <c r="AA14" i="39"/>
  <c r="AA13" i="38"/>
  <c r="AA81" i="3" s="1"/>
  <c r="Z16" i="38"/>
  <c r="Z14" i="39"/>
  <c r="Z13" i="38"/>
  <c r="Z81" i="3" s="1"/>
  <c r="Y16" i="38"/>
  <c r="Y14" i="39"/>
  <c r="Y13" i="38"/>
  <c r="Y81" i="3" s="1"/>
  <c r="X16" i="38"/>
  <c r="X14" i="39"/>
  <c r="X13" i="38"/>
  <c r="X81" i="3" s="1"/>
  <c r="W16" i="38"/>
  <c r="W14" i="39"/>
  <c r="W13" i="38"/>
  <c r="W81" i="3" s="1"/>
  <c r="V16" i="38"/>
  <c r="V14" i="39"/>
  <c r="V13" i="38"/>
  <c r="V81" i="3" s="1"/>
  <c r="U16" i="38"/>
  <c r="U14" i="39"/>
  <c r="U13" i="38"/>
  <c r="U81" i="3" s="1"/>
  <c r="T16" i="38"/>
  <c r="T14" i="39"/>
  <c r="T13" i="38"/>
  <c r="T81" i="3" s="1"/>
  <c r="S16" i="38"/>
  <c r="S14" i="39"/>
  <c r="S13" i="38"/>
  <c r="S81" i="3" s="1"/>
  <c r="R16" i="38"/>
  <c r="R14" i="39"/>
  <c r="R13" i="38"/>
  <c r="R81" i="3" s="1"/>
  <c r="Q16" i="38"/>
  <c r="Q14" i="39"/>
  <c r="Q13" i="38"/>
  <c r="Q81" i="3" s="1"/>
  <c r="P16" i="38"/>
  <c r="P14" i="39"/>
  <c r="P13" i="38"/>
  <c r="P81" i="3" s="1"/>
  <c r="O16" i="38"/>
  <c r="O14" i="39"/>
  <c r="O13" i="38"/>
  <c r="O81" i="3" s="1"/>
  <c r="N16" i="38"/>
  <c r="N14" i="39"/>
  <c r="N13" i="38"/>
  <c r="N81" i="3" s="1"/>
  <c r="M16" i="38"/>
  <c r="M14" i="39"/>
  <c r="M13" i="38"/>
  <c r="M81" i="3" s="1"/>
  <c r="L16" i="38"/>
  <c r="L14" i="39"/>
  <c r="L13" i="38"/>
  <c r="L81" i="3" s="1"/>
  <c r="K16" i="38"/>
  <c r="K14" i="39"/>
  <c r="K13" i="38"/>
  <c r="K81" i="3" s="1"/>
  <c r="J16" i="38"/>
  <c r="J14" i="39"/>
  <c r="J13" i="38"/>
  <c r="J81" i="3" s="1"/>
  <c r="I16" i="38"/>
  <c r="I14" i="39"/>
  <c r="I13" i="38"/>
  <c r="I81" i="3" s="1"/>
  <c r="H16" i="38"/>
  <c r="H14" i="39"/>
  <c r="H13" i="38"/>
  <c r="H81" i="3" s="1"/>
  <c r="G24" i="22"/>
  <c r="G59" i="3" s="1"/>
  <c r="G16" i="38"/>
  <c r="G14" i="39"/>
  <c r="G13" i="38"/>
  <c r="G81" i="3" s="1"/>
  <c r="F16" i="38"/>
  <c r="F14" i="39"/>
  <c r="F13" i="38"/>
  <c r="F81" i="3" s="1"/>
  <c r="E16" i="38"/>
  <c r="E14" i="39"/>
  <c r="E13" i="38"/>
  <c r="E81" i="3" s="1"/>
  <c r="D16" i="38"/>
  <c r="D14" i="39"/>
  <c r="D13" i="38"/>
  <c r="D81" i="3" s="1"/>
  <c r="C16" i="38"/>
  <c r="C14" i="39"/>
  <c r="C13" i="38"/>
  <c r="AU24" i="22"/>
  <c r="AV69" i="3" s="1"/>
  <c r="W24" i="22"/>
  <c r="W59" i="3" s="1"/>
  <c r="BA16" i="22"/>
  <c r="AK16" i="22"/>
  <c r="AY24" i="22"/>
  <c r="AZ69" i="3" s="1"/>
  <c r="BC24" i="22"/>
  <c r="BD69" i="3" s="1"/>
  <c r="AS16" i="22"/>
  <c r="AR8" i="39"/>
  <c r="AO22" i="50"/>
  <c r="M16" i="22"/>
  <c r="BB16" i="22"/>
  <c r="AS22" i="50"/>
  <c r="X22" i="50"/>
  <c r="AT8" i="38"/>
  <c r="K8" i="39"/>
  <c r="AT19" i="22"/>
  <c r="AT19" i="50" s="1"/>
  <c r="AN8" i="39"/>
  <c r="P8" i="39"/>
  <c r="AH23" i="50"/>
  <c r="BB8" i="38"/>
  <c r="S24" i="50"/>
  <c r="W26" i="50"/>
  <c r="G8" i="38"/>
  <c r="AF23" i="50"/>
  <c r="O26" i="50"/>
  <c r="AA9" i="39"/>
  <c r="AZ9" i="39"/>
  <c r="AP23" i="50"/>
  <c r="BC26" i="50"/>
  <c r="AN22" i="50"/>
  <c r="AZ23" i="50"/>
  <c r="M8" i="39"/>
  <c r="BA23" i="50"/>
  <c r="D16" i="22"/>
  <c r="L16" i="22"/>
  <c r="H16" i="22"/>
  <c r="S8" i="39"/>
  <c r="AR22" i="50"/>
  <c r="H8" i="38"/>
  <c r="BB19" i="22"/>
  <c r="BB19" i="50" s="1"/>
  <c r="S23" i="50"/>
  <c r="AB26" i="50"/>
  <c r="J23" i="50"/>
  <c r="AM22" i="50"/>
  <c r="K23" i="50"/>
  <c r="P16" i="22"/>
  <c r="AG16" i="22"/>
  <c r="AW16" i="22"/>
  <c r="H19" i="22"/>
  <c r="H19" i="50" s="1"/>
  <c r="BC8" i="38"/>
  <c r="AX8" i="39"/>
  <c r="AX22" i="50"/>
  <c r="BC22" i="50"/>
  <c r="AH26" i="50"/>
  <c r="AU15" i="22"/>
  <c r="AV70" i="3" s="1"/>
  <c r="AO9" i="22"/>
  <c r="Y19" i="22"/>
  <c r="Y19" i="50" s="1"/>
  <c r="AA15" i="22"/>
  <c r="AA60" i="3" s="1"/>
  <c r="AV15" i="22"/>
  <c r="AW70" i="3" s="1"/>
  <c r="AY13" i="22"/>
  <c r="AZ68" i="3" s="1"/>
  <c r="AU11" i="38"/>
  <c r="AV89" i="3" s="1"/>
  <c r="AT11" i="38"/>
  <c r="AU89" i="3" s="1"/>
  <c r="AS11" i="38"/>
  <c r="AT89" i="3" s="1"/>
  <c r="AR11" i="38"/>
  <c r="AS89" i="3" s="1"/>
  <c r="AQ11" i="38"/>
  <c r="AR89" i="3" s="1"/>
  <c r="AP11" i="38"/>
  <c r="AQ89" i="3" s="1"/>
  <c r="AO11" i="38"/>
  <c r="AP89" i="3" s="1"/>
  <c r="AN11" i="38"/>
  <c r="AO89" i="3" s="1"/>
  <c r="AM11" i="38"/>
  <c r="AN89" i="3" s="1"/>
  <c r="AL11" i="38"/>
  <c r="AM89" i="3" s="1"/>
  <c r="AK11" i="38"/>
  <c r="AL89" i="3" s="1"/>
  <c r="AH11" i="38"/>
  <c r="AI89" i="3" s="1"/>
  <c r="AF11" i="38"/>
  <c r="AG89" i="3" s="1"/>
  <c r="AE11" i="38"/>
  <c r="AF89" i="3" s="1"/>
  <c r="T11" i="38"/>
  <c r="R11" i="38"/>
  <c r="Q11" i="38"/>
  <c r="O11" i="38"/>
  <c r="N11" i="38"/>
  <c r="M11" i="38"/>
  <c r="L11" i="38"/>
  <c r="K11" i="38"/>
  <c r="J11" i="38"/>
  <c r="E11" i="38"/>
  <c r="D11" i="38"/>
  <c r="C11" i="38"/>
  <c r="AU11" i="39"/>
  <c r="AV105" i="3" s="1"/>
  <c r="AS11" i="39"/>
  <c r="AR11" i="39"/>
  <c r="AS105" i="3" s="1"/>
  <c r="AQ11" i="39"/>
  <c r="AR105" i="3" s="1"/>
  <c r="AP11" i="39"/>
  <c r="AQ105" i="3" s="1"/>
  <c r="AN11" i="39"/>
  <c r="AO105" i="3" s="1"/>
  <c r="AM11" i="39"/>
  <c r="AN105" i="3" s="1"/>
  <c r="AK11" i="39"/>
  <c r="AH11" i="39"/>
  <c r="AI105" i="3" s="1"/>
  <c r="AF11" i="39"/>
  <c r="AG105" i="3" s="1"/>
  <c r="AE11" i="39"/>
  <c r="AF105" i="3" s="1"/>
  <c r="T11" i="39"/>
  <c r="T99" i="3" s="1"/>
  <c r="Q11" i="39"/>
  <c r="Q99" i="3" s="1"/>
  <c r="P11" i="39"/>
  <c r="P99" i="3" s="1"/>
  <c r="O11" i="39"/>
  <c r="O99" i="3" s="1"/>
  <c r="N11" i="39"/>
  <c r="M11" i="39"/>
  <c r="M99" i="3" s="1"/>
  <c r="L11" i="39"/>
  <c r="L99" i="3" s="1"/>
  <c r="K11" i="39"/>
  <c r="K99" i="3" s="1"/>
  <c r="J11" i="39"/>
  <c r="J99" i="3" s="1"/>
  <c r="G11" i="39"/>
  <c r="G99" i="3" s="1"/>
  <c r="E11" i="39"/>
  <c r="E99" i="3" s="1"/>
  <c r="D11" i="39"/>
  <c r="D99" i="3" s="1"/>
  <c r="C11" i="39"/>
  <c r="B99" i="3" s="1"/>
  <c r="S11" i="39"/>
  <c r="S99" i="3" s="1"/>
  <c r="S11" i="38"/>
  <c r="AS15" i="22"/>
  <c r="AT70" i="3" s="1"/>
  <c r="U15" i="22"/>
  <c r="U60" i="3" s="1"/>
  <c r="X15" i="22"/>
  <c r="X60" i="3" s="1"/>
  <c r="AJ15" i="22"/>
  <c r="AK70" i="3" s="1"/>
  <c r="AJ8" i="38"/>
  <c r="AZ8" i="39"/>
  <c r="V16" i="22"/>
  <c r="AM16" i="22"/>
  <c r="R16" i="22"/>
  <c r="Z16" i="22"/>
  <c r="AI16" i="22"/>
  <c r="E8" i="39"/>
  <c r="I16" i="22"/>
  <c r="Q16" i="22"/>
  <c r="Y16" i="22"/>
  <c r="AH16" i="22"/>
  <c r="AP16" i="22"/>
  <c r="AX16" i="22"/>
  <c r="U16" i="22"/>
  <c r="AD16" i="22"/>
  <c r="AT16" i="22"/>
  <c r="AA8" i="39"/>
  <c r="AY8" i="39"/>
  <c r="AD8" i="39"/>
  <c r="AB8" i="38"/>
  <c r="AU8" i="39"/>
  <c r="BC8" i="39"/>
  <c r="AO8" i="38"/>
  <c r="R8" i="38"/>
  <c r="S8" i="38"/>
  <c r="S10" i="39"/>
  <c r="S12" i="39" s="1"/>
  <c r="AD15" i="22"/>
  <c r="AE70" i="3" s="1"/>
  <c r="AK24" i="22"/>
  <c r="AL69" i="3" s="1"/>
  <c r="AE8" i="39"/>
  <c r="Q15" i="22"/>
  <c r="Q60" i="3" s="1"/>
  <c r="AO24" i="22"/>
  <c r="AP69" i="3" s="1"/>
  <c r="AR24" i="22"/>
  <c r="AS69" i="3" s="1"/>
  <c r="AG24" i="22"/>
  <c r="AH69" i="3" s="1"/>
  <c r="D24" i="22"/>
  <c r="D59" i="3" s="1"/>
  <c r="AV24" i="22"/>
  <c r="AW69" i="3" s="1"/>
  <c r="H24" i="22"/>
  <c r="H59" i="3" s="1"/>
  <c r="AA24" i="22"/>
  <c r="AA59" i="3" s="1"/>
  <c r="S24" i="22"/>
  <c r="S59" i="3" s="1"/>
  <c r="X24" i="22"/>
  <c r="X59" i="3" s="1"/>
  <c r="AQ8" i="39"/>
  <c r="AT9" i="22"/>
  <c r="W8" i="38"/>
  <c r="Y8" i="39"/>
  <c r="Y9" i="22"/>
  <c r="AD8" i="38"/>
  <c r="AD9" i="22"/>
  <c r="AI8" i="39"/>
  <c r="F8" i="39"/>
  <c r="H9" i="22"/>
  <c r="L8" i="38"/>
  <c r="L9" i="22"/>
  <c r="N8" i="38"/>
  <c r="AT8" i="39"/>
  <c r="AP8" i="38"/>
  <c r="BB24" i="22"/>
  <c r="BC69" i="3" s="1"/>
  <c r="Q8" i="39"/>
  <c r="O22" i="50"/>
  <c r="AW24" i="22"/>
  <c r="AX69" i="3" s="1"/>
  <c r="L24" i="22"/>
  <c r="L59" i="3" s="1"/>
  <c r="AB24" i="22"/>
  <c r="AB59" i="3" s="1"/>
  <c r="BA24" i="22"/>
  <c r="BB69" i="3" s="1"/>
  <c r="AD9" i="39"/>
  <c r="AE8" i="38"/>
  <c r="Q19" i="22"/>
  <c r="Q19" i="50" s="1"/>
  <c r="AP9" i="39"/>
  <c r="F23" i="50"/>
  <c r="V19" i="22"/>
  <c r="V19" i="50" s="1"/>
  <c r="AF7" i="39"/>
  <c r="AF9" i="39"/>
  <c r="Z26" i="50"/>
  <c r="E7" i="39"/>
  <c r="M7" i="39"/>
  <c r="M22" i="50"/>
  <c r="U19" i="22"/>
  <c r="U19" i="50" s="1"/>
  <c r="AD23" i="50"/>
  <c r="L19" i="22"/>
  <c r="L19" i="50" s="1"/>
  <c r="L23" i="50"/>
  <c r="AD22" i="50"/>
  <c r="J9" i="22"/>
  <c r="J8" i="39"/>
  <c r="K19" i="22"/>
  <c r="K19" i="50" s="1"/>
  <c r="K8" i="38"/>
  <c r="K9" i="39"/>
  <c r="L22" i="50"/>
  <c r="T15" i="22"/>
  <c r="T60" i="3" s="1"/>
  <c r="AB22" i="50"/>
  <c r="AD7" i="39"/>
  <c r="R19" i="22"/>
  <c r="R19" i="50" s="1"/>
  <c r="R22" i="50"/>
  <c r="S9" i="22"/>
  <c r="I9" i="39"/>
  <c r="Z22" i="50"/>
  <c r="Z23" i="50"/>
  <c r="H22" i="50"/>
  <c r="I22" i="50"/>
  <c r="P22" i="50"/>
  <c r="P23" i="50"/>
  <c r="Q9" i="39"/>
  <c r="AP26" i="50"/>
  <c r="AT26" i="50"/>
  <c r="AV26" i="50"/>
  <c r="G8" i="39"/>
  <c r="G7" i="39"/>
  <c r="H23" i="50"/>
  <c r="W22" i="50"/>
  <c r="X23" i="50"/>
  <c r="Y9" i="38"/>
  <c r="Y8" i="38"/>
  <c r="Y10" i="38"/>
  <c r="Y14" i="38" s="1"/>
  <c r="Y22" i="50"/>
  <c r="AD24" i="22"/>
  <c r="AE69" i="3" s="1"/>
  <c r="AX9" i="39"/>
  <c r="AT9" i="39"/>
  <c r="I9" i="38"/>
  <c r="E7" i="38"/>
  <c r="E23" i="50"/>
  <c r="Y9" i="39"/>
  <c r="Z8" i="39"/>
  <c r="AV9" i="38"/>
  <c r="AR9" i="38"/>
  <c r="AG22" i="50"/>
  <c r="AU9" i="22"/>
  <c r="AU19" i="22"/>
  <c r="AU19" i="50" s="1"/>
  <c r="AU8" i="38"/>
  <c r="BA9" i="22"/>
  <c r="AS13" i="22"/>
  <c r="AT68" i="3" s="1"/>
  <c r="AU22" i="50"/>
  <c r="AQ23" i="50"/>
  <c r="U13" i="22"/>
  <c r="U58" i="3" s="1"/>
  <c r="N22" i="50"/>
  <c r="U9" i="39"/>
  <c r="AS9" i="39"/>
  <c r="AY8" i="38"/>
  <c r="H13" i="22"/>
  <c r="H58" i="3" s="1"/>
  <c r="AA13" i="22"/>
  <c r="AA58" i="3" s="1"/>
  <c r="H8" i="39"/>
  <c r="K9" i="38"/>
  <c r="AJ8" i="39"/>
  <c r="E16" i="22"/>
  <c r="AL16" i="22"/>
  <c r="AV22" i="50"/>
  <c r="E15" i="22"/>
  <c r="E60" i="3" s="1"/>
  <c r="AK13" i="22"/>
  <c r="AL68" i="3" s="1"/>
  <c r="C24" i="22"/>
  <c r="AZ24" i="22"/>
  <c r="BA69" i="3" s="1"/>
  <c r="AF24" i="22"/>
  <c r="AG69" i="3" s="1"/>
  <c r="AW15" i="22"/>
  <c r="AX70" i="3" s="1"/>
  <c r="X19" i="22"/>
  <c r="X19" i="50" s="1"/>
  <c r="J15" i="22"/>
  <c r="J60" i="3" s="1"/>
  <c r="U9" i="22"/>
  <c r="T9" i="22"/>
  <c r="V9" i="22"/>
  <c r="O24" i="22"/>
  <c r="O59" i="3" s="1"/>
  <c r="N9" i="22"/>
  <c r="AG9" i="22"/>
  <c r="AG19" i="22"/>
  <c r="AG19" i="50" s="1"/>
  <c r="W18" i="22"/>
  <c r="AW8" i="38"/>
  <c r="I8" i="39"/>
  <c r="AL8" i="39"/>
  <c r="AL9" i="39"/>
  <c r="AO8" i="39"/>
  <c r="AO9" i="39"/>
  <c r="AV9" i="22"/>
  <c r="AW19" i="22"/>
  <c r="AW19" i="50" s="1"/>
  <c r="AY9" i="38"/>
  <c r="AG9" i="38"/>
  <c r="AG9" i="39"/>
  <c r="O23" i="50"/>
  <c r="G7" i="38"/>
  <c r="F9" i="22"/>
  <c r="AN23" i="50"/>
  <c r="BA8" i="39"/>
  <c r="AY9" i="22"/>
  <c r="AZ9" i="22"/>
  <c r="AH7" i="39"/>
  <c r="U7" i="38"/>
  <c r="BC9" i="38"/>
  <c r="D9" i="22"/>
  <c r="D19" i="22"/>
  <c r="D19" i="50" s="1"/>
  <c r="T8" i="38"/>
  <c r="T23" i="50"/>
  <c r="V8" i="39"/>
  <c r="W9" i="22"/>
  <c r="W19" i="22"/>
  <c r="W19" i="50" s="1"/>
  <c r="F9" i="39"/>
  <c r="AA7" i="39"/>
  <c r="AE9" i="39"/>
  <c r="AW9" i="22"/>
  <c r="N19" i="22"/>
  <c r="N19" i="50" s="1"/>
  <c r="AB9" i="39"/>
  <c r="AE23" i="50"/>
  <c r="AW23" i="50"/>
  <c r="AI26" i="50"/>
  <c r="AF8" i="38"/>
  <c r="C23" i="50"/>
  <c r="R23" i="50"/>
  <c r="T22" i="50"/>
  <c r="U8" i="39"/>
  <c r="U7" i="39"/>
  <c r="AH7" i="38"/>
  <c r="AI9" i="38"/>
  <c r="BB23" i="50"/>
  <c r="J9" i="39"/>
  <c r="Z9" i="39"/>
  <c r="AQ9" i="39"/>
  <c r="AE9" i="38"/>
  <c r="J19" i="22"/>
  <c r="J19" i="50" s="1"/>
  <c r="K9" i="22"/>
  <c r="K7" i="38"/>
  <c r="AG8" i="39"/>
  <c r="AJ19" i="22"/>
  <c r="AJ19" i="50" s="1"/>
  <c r="AZ26" i="50"/>
  <c r="F19" i="22"/>
  <c r="F19" i="50" s="1"/>
  <c r="F22" i="50"/>
  <c r="X9" i="22"/>
  <c r="BB9" i="22"/>
  <c r="BB8" i="39"/>
  <c r="L9" i="38"/>
  <c r="G9" i="39"/>
  <c r="S9" i="38"/>
  <c r="S7" i="38"/>
  <c r="AB6" i="49"/>
  <c r="AP9" i="22"/>
  <c r="AP19" i="22"/>
  <c r="AP19" i="50" s="1"/>
  <c r="AR9" i="22"/>
  <c r="AR19" i="22"/>
  <c r="AR19" i="50" s="1"/>
  <c r="AR8" i="38"/>
  <c r="Z7" i="38"/>
  <c r="AO10" i="38"/>
  <c r="AO14" i="38" s="1"/>
  <c r="D8" i="38"/>
  <c r="D9" i="38"/>
  <c r="E22" i="50"/>
  <c r="AY22" i="50"/>
  <c r="AZ22" i="50"/>
  <c r="AQ26" i="50"/>
  <c r="X10" i="39"/>
  <c r="X12" i="39" s="1"/>
  <c r="L10" i="38"/>
  <c r="AJ6" i="49"/>
  <c r="K7" i="39"/>
  <c r="AZ7" i="39"/>
  <c r="P9" i="22"/>
  <c r="P19" i="22"/>
  <c r="P19" i="50" s="1"/>
  <c r="AM9" i="39"/>
  <c r="X26" i="50"/>
  <c r="D9" i="39"/>
  <c r="L9" i="39"/>
  <c r="D22" i="50"/>
  <c r="J8" i="38"/>
  <c r="V9" i="39"/>
  <c r="W7" i="39"/>
  <c r="AF10" i="38"/>
  <c r="AF14" i="38" s="1"/>
  <c r="AF7" i="38"/>
  <c r="AK8" i="38"/>
  <c r="AX8" i="38"/>
  <c r="J6" i="49"/>
  <c r="T10" i="38"/>
  <c r="BA13" i="22"/>
  <c r="BB68" i="3" s="1"/>
  <c r="AF22" i="50"/>
  <c r="AT10" i="39"/>
  <c r="D10" i="38"/>
  <c r="D14" i="38" s="1"/>
  <c r="N8" i="39"/>
  <c r="AX9" i="22"/>
  <c r="C9" i="22"/>
  <c r="C19" i="22"/>
  <c r="E9" i="39"/>
  <c r="L6" i="49"/>
  <c r="AK10" i="39"/>
  <c r="K16" i="22"/>
  <c r="AA16" i="22"/>
  <c r="AI24" i="22"/>
  <c r="AJ69" i="3" s="1"/>
  <c r="K24" i="22"/>
  <c r="K59" i="3" s="1"/>
  <c r="W13" i="22"/>
  <c r="W58" i="3" s="1"/>
  <c r="Y13" i="22"/>
  <c r="Y58" i="3" s="1"/>
  <c r="AI13" i="22"/>
  <c r="AJ68" i="3" s="1"/>
  <c r="BB13" i="22"/>
  <c r="BC68" i="3" s="1"/>
  <c r="M9" i="39"/>
  <c r="Y26" i="50"/>
  <c r="AD26" i="50"/>
  <c r="AE26" i="50"/>
  <c r="AG26" i="50"/>
  <c r="AK26" i="50"/>
  <c r="AM26" i="50"/>
  <c r="AO26" i="50"/>
  <c r="AR26" i="50"/>
  <c r="T26" i="50"/>
  <c r="AK6" i="49"/>
  <c r="M26" i="50"/>
  <c r="C10" i="38"/>
  <c r="C14" i="38" s="1"/>
  <c r="C7" i="38"/>
  <c r="E9" i="22"/>
  <c r="I23" i="50"/>
  <c r="L8" i="22"/>
  <c r="L10" i="22" s="1"/>
  <c r="N9" i="39"/>
  <c r="O10" i="39"/>
  <c r="O12" i="39" s="1"/>
  <c r="P10" i="39"/>
  <c r="Q9" i="22"/>
  <c r="V22" i="50"/>
  <c r="W23" i="50"/>
  <c r="Y23" i="50"/>
  <c r="Z8" i="38"/>
  <c r="AA8" i="38"/>
  <c r="AF8" i="39"/>
  <c r="AH9" i="22"/>
  <c r="AH19" i="22"/>
  <c r="AH19" i="50" s="1"/>
  <c r="AI22" i="50"/>
  <c r="AL9" i="22"/>
  <c r="AO23" i="50"/>
  <c r="AP10" i="39"/>
  <c r="AP12" i="39" s="1"/>
  <c r="AP8" i="22"/>
  <c r="AP10" i="22" s="1"/>
  <c r="AQ9" i="22"/>
  <c r="AQ19" i="22"/>
  <c r="AQ19" i="50" s="1"/>
  <c r="AS8" i="38"/>
  <c r="AT23" i="50"/>
  <c r="AV8" i="39"/>
  <c r="AV7" i="39"/>
  <c r="AW9" i="38"/>
  <c r="AY23" i="50"/>
  <c r="AZ8" i="38"/>
  <c r="AZ7" i="38"/>
  <c r="BA8" i="38"/>
  <c r="BB22" i="50"/>
  <c r="BC19" i="22"/>
  <c r="BC19" i="50" s="1"/>
  <c r="BC23" i="50"/>
  <c r="D26" i="50"/>
  <c r="E26" i="50"/>
  <c r="I26" i="50"/>
  <c r="AS10" i="38"/>
  <c r="AS14" i="38" s="1"/>
  <c r="J9" i="38"/>
  <c r="AQ9" i="38"/>
  <c r="C7" i="39"/>
  <c r="W7" i="38"/>
  <c r="M10" i="39"/>
  <c r="M12" i="39" s="1"/>
  <c r="H10" i="38"/>
  <c r="I10" i="39"/>
  <c r="I12" i="39" s="1"/>
  <c r="AG10" i="38"/>
  <c r="AG14" i="38" s="1"/>
  <c r="BB10" i="38"/>
  <c r="BB14" i="38" s="1"/>
  <c r="P7" i="39"/>
  <c r="AG7" i="39"/>
  <c r="AO7" i="39"/>
  <c r="AW7" i="39"/>
  <c r="V7" i="38"/>
  <c r="AR6" i="49"/>
  <c r="Q10" i="39"/>
  <c r="Q12" i="39" s="1"/>
  <c r="U10" i="38"/>
  <c r="U14" i="38" s="1"/>
  <c r="Z9" i="22"/>
  <c r="AL10" i="39"/>
  <c r="AM10" i="39"/>
  <c r="AM12" i="39" s="1"/>
  <c r="AS10" i="39"/>
  <c r="AU9" i="38"/>
  <c r="C9" i="39"/>
  <c r="AR9" i="39"/>
  <c r="O9" i="39"/>
  <c r="W9" i="39"/>
  <c r="AN9" i="39"/>
  <c r="O7" i="39"/>
  <c r="AN7" i="39"/>
  <c r="BA10" i="38"/>
  <c r="BA14" i="38" s="1"/>
  <c r="AL18" i="22"/>
  <c r="X9" i="38"/>
  <c r="AJ22" i="50"/>
  <c r="AO19" i="22"/>
  <c r="AO19" i="50" s="1"/>
  <c r="AV8" i="38"/>
  <c r="AN6" i="49"/>
  <c r="Z24" i="50"/>
  <c r="AA19" i="22"/>
  <c r="AA19" i="50" s="1"/>
  <c r="AK7" i="39"/>
  <c r="AG7" i="38"/>
  <c r="V7" i="39"/>
  <c r="Z8" i="22"/>
  <c r="Z10" i="22" s="1"/>
  <c r="AI19" i="22"/>
  <c r="AI19" i="50" s="1"/>
  <c r="AI23" i="50"/>
  <c r="P15" i="22"/>
  <c r="P60" i="3" s="1"/>
  <c r="W15" i="22"/>
  <c r="W60" i="3" s="1"/>
  <c r="U10" i="39"/>
  <c r="U12" i="39" s="1"/>
  <c r="AG10" i="39"/>
  <c r="BA10" i="39"/>
  <c r="Y10" i="39"/>
  <c r="Y12" i="39" s="1"/>
  <c r="L10" i="39"/>
  <c r="L12" i="39" s="1"/>
  <c r="T10" i="39"/>
  <c r="T12" i="39" s="1"/>
  <c r="AY15" i="22"/>
  <c r="AZ70" i="3" s="1"/>
  <c r="I10" i="38"/>
  <c r="I14" i="38" s="1"/>
  <c r="AZ10" i="38"/>
  <c r="AZ14" i="38" s="1"/>
  <c r="I6" i="49"/>
  <c r="BB6" i="49"/>
  <c r="AA10" i="39"/>
  <c r="AA12" i="39" s="1"/>
  <c r="AJ10" i="39"/>
  <c r="AJ12" i="39" s="1"/>
  <c r="AR10" i="39"/>
  <c r="AR12" i="39" s="1"/>
  <c r="W10" i="38"/>
  <c r="W14" i="38" s="1"/>
  <c r="F10" i="38"/>
  <c r="F14" i="38" s="1"/>
  <c r="N10" i="38"/>
  <c r="N14" i="38" s="1"/>
  <c r="V10" i="38"/>
  <c r="V14" i="38" s="1"/>
  <c r="BC10" i="38"/>
  <c r="BC14" i="38" s="1"/>
  <c r="H10" i="39"/>
  <c r="H12" i="39" s="1"/>
  <c r="AG15" i="22"/>
  <c r="AH70" i="3" s="1"/>
  <c r="V6" i="49"/>
  <c r="Z10" i="39"/>
  <c r="Z12" i="39" s="1"/>
  <c r="AT15" i="22"/>
  <c r="AU70" i="3" s="1"/>
  <c r="Z15" i="22"/>
  <c r="Z60" i="3" s="1"/>
  <c r="V15" i="22"/>
  <c r="V60" i="3" s="1"/>
  <c r="AX10" i="38"/>
  <c r="AX6" i="49"/>
  <c r="Y15" i="22"/>
  <c r="Y60" i="3" s="1"/>
  <c r="E10" i="39"/>
  <c r="AH10" i="39"/>
  <c r="AH12" i="39" s="1"/>
  <c r="K10" i="38"/>
  <c r="K14" i="38" s="1"/>
  <c r="AL15" i="22"/>
  <c r="AM70" i="3" s="1"/>
  <c r="AM15" i="22"/>
  <c r="AN70" i="3" s="1"/>
  <c r="AZ6" i="49"/>
  <c r="BA6" i="49"/>
  <c r="AD6" i="49"/>
  <c r="AV10" i="39"/>
  <c r="AV12" i="39" s="1"/>
  <c r="J10" i="38"/>
  <c r="J14" i="38" s="1"/>
  <c r="Z10" i="38"/>
  <c r="Z14" i="38" s="1"/>
  <c r="BC10" i="39"/>
  <c r="BC12" i="39" s="1"/>
  <c r="AP6" i="49"/>
  <c r="AB10" i="39"/>
  <c r="AB12" i="39" s="1"/>
  <c r="G10" i="39"/>
  <c r="G12" i="39" s="1"/>
  <c r="AL8" i="38"/>
  <c r="AM7" i="38"/>
  <c r="AN9" i="22"/>
  <c r="AN15" i="22"/>
  <c r="AO70" i="3" s="1"/>
  <c r="AN9" i="38"/>
  <c r="G9" i="22"/>
  <c r="G15" i="22"/>
  <c r="G60" i="3" s="1"/>
  <c r="G19" i="22"/>
  <c r="G19" i="50" s="1"/>
  <c r="G8" i="22"/>
  <c r="G10" i="22" s="1"/>
  <c r="G22" i="50"/>
  <c r="M9" i="22"/>
  <c r="M15" i="22"/>
  <c r="M60" i="3" s="1"/>
  <c r="M19" i="22"/>
  <c r="M19" i="50" s="1"/>
  <c r="M7" i="38"/>
  <c r="M9" i="38"/>
  <c r="N23" i="50"/>
  <c r="N7" i="38"/>
  <c r="N9" i="38"/>
  <c r="O9" i="22"/>
  <c r="O15" i="22"/>
  <c r="O60" i="3" s="1"/>
  <c r="O19" i="22"/>
  <c r="O19" i="50" s="1"/>
  <c r="O8" i="38"/>
  <c r="O7" i="38"/>
  <c r="O9" i="38"/>
  <c r="AG13" i="22"/>
  <c r="AH68" i="3" s="1"/>
  <c r="M10" i="38"/>
  <c r="M13" i="22"/>
  <c r="M58" i="3" s="1"/>
  <c r="AE13" i="22"/>
  <c r="AF68" i="3" s="1"/>
  <c r="AE10" i="38"/>
  <c r="AE14" i="38" s="1"/>
  <c r="AP10" i="38"/>
  <c r="AP13" i="22"/>
  <c r="AQ68" i="3" s="1"/>
  <c r="R7" i="38"/>
  <c r="AY7" i="39"/>
  <c r="AV6" i="49"/>
  <c r="J8" i="22"/>
  <c r="AN10" i="39"/>
  <c r="K13" i="22"/>
  <c r="K58" i="3" s="1"/>
  <c r="R10" i="38"/>
  <c r="AM10" i="38"/>
  <c r="AM14" i="38" s="1"/>
  <c r="AU10" i="38"/>
  <c r="AU14" i="38" s="1"/>
  <c r="AE6" i="49"/>
  <c r="AF6" i="49"/>
  <c r="AJ7" i="39"/>
  <c r="AS26" i="50"/>
  <c r="AU26" i="50"/>
  <c r="AI6" i="49"/>
  <c r="AE10" i="39"/>
  <c r="AE12" i="39" s="1"/>
  <c r="BC13" i="22"/>
  <c r="BD68" i="3" s="1"/>
  <c r="H6" i="49"/>
  <c r="AL9" i="38"/>
  <c r="AJ10" i="38"/>
  <c r="AJ14" i="38" s="1"/>
  <c r="R26" i="50"/>
  <c r="AN26" i="50"/>
  <c r="AH9" i="38"/>
  <c r="AP9" i="38"/>
  <c r="I7" i="39"/>
  <c r="Q7" i="39"/>
  <c r="Y7" i="39"/>
  <c r="T9" i="38"/>
  <c r="AB9" i="38"/>
  <c r="AK9" i="38"/>
  <c r="AH6" i="49"/>
  <c r="J7" i="39"/>
  <c r="AF10" i="39"/>
  <c r="AF12" i="39" s="1"/>
  <c r="AF13" i="22"/>
  <c r="AG68" i="3" s="1"/>
  <c r="E6" i="49"/>
  <c r="N6" i="49"/>
  <c r="P6" i="49"/>
  <c r="Q6" i="49"/>
  <c r="S6" i="49"/>
  <c r="Q9" i="38"/>
  <c r="Q7" i="38"/>
  <c r="R9" i="22"/>
  <c r="V8" i="38"/>
  <c r="Y7" i="38"/>
  <c r="AI7" i="39"/>
  <c r="AF26" i="50"/>
  <c r="AG6" i="49"/>
  <c r="AW6" i="49"/>
  <c r="Z6" i="49"/>
  <c r="AY6" i="49"/>
  <c r="D7" i="38"/>
  <c r="AB7" i="38"/>
  <c r="BA7" i="38"/>
  <c r="O16" i="22"/>
  <c r="AN16" i="22"/>
  <c r="R7" i="39"/>
  <c r="AQ7" i="39"/>
  <c r="F7" i="38"/>
  <c r="AE7" i="38"/>
  <c r="BC7" i="38"/>
  <c r="M6" i="49"/>
  <c r="C9" i="38"/>
  <c r="AZ13" i="22"/>
  <c r="BA68" i="3" s="1"/>
  <c r="AM9" i="22"/>
  <c r="S13" i="22"/>
  <c r="S58" i="3" s="1"/>
  <c r="J10" i="39"/>
  <c r="J12" i="39" s="1"/>
  <c r="J13" i="22"/>
  <c r="J58" i="3" s="1"/>
  <c r="AQ10" i="39"/>
  <c r="AQ12" i="39" s="1"/>
  <c r="AQ13" i="22"/>
  <c r="AR68" i="3" s="1"/>
  <c r="AL19" i="22"/>
  <c r="AL19" i="50" s="1"/>
  <c r="X6" i="49"/>
  <c r="Y6" i="49"/>
  <c r="K10" i="39"/>
  <c r="K12" i="39" s="1"/>
  <c r="G10" i="38"/>
  <c r="AM6" i="49"/>
  <c r="AQ6" i="49"/>
  <c r="AS6" i="49"/>
  <c r="AT6" i="49"/>
  <c r="G6" i="49"/>
  <c r="AL6" i="49"/>
  <c r="AO6" i="49"/>
  <c r="C15" i="22"/>
  <c r="S10" i="38"/>
  <c r="S14" i="38" s="1"/>
  <c r="AK23" i="50"/>
  <c r="AM9" i="38"/>
  <c r="AN8" i="38"/>
  <c r="AN7" i="38"/>
  <c r="K6" i="49"/>
  <c r="AU6" i="49"/>
  <c r="BC6" i="49"/>
  <c r="AO7" i="38"/>
  <c r="AW7" i="38"/>
  <c r="X13" i="22"/>
  <c r="X58" i="3" s="1"/>
  <c r="AV10" i="38"/>
  <c r="AV14" i="38" s="1"/>
  <c r="AV13" i="22"/>
  <c r="AW68" i="3" s="1"/>
  <c r="F10" i="39"/>
  <c r="F12" i="39" s="1"/>
  <c r="Z13" i="22"/>
  <c r="Z58" i="3" s="1"/>
  <c r="AJ13" i="22"/>
  <c r="AK68" i="3" s="1"/>
  <c r="S16" i="22"/>
  <c r="AJ16" i="22"/>
  <c r="F7" i="39"/>
  <c r="N7" i="39"/>
  <c r="AE7" i="39"/>
  <c r="AQ10" i="38"/>
  <c r="AQ14" i="38" s="1"/>
  <c r="N10" i="39"/>
  <c r="P13" i="22"/>
  <c r="P58" i="3" s="1"/>
  <c r="M23" i="50"/>
  <c r="P7" i="38"/>
  <c r="F6" i="49"/>
  <c r="Q23" i="50"/>
  <c r="AA10" i="38"/>
  <c r="AY10" i="38"/>
  <c r="F16" i="22"/>
  <c r="AE16" i="22"/>
  <c r="AU16" i="22"/>
  <c r="BC16" i="22"/>
  <c r="C10" i="39"/>
  <c r="C12" i="39" s="1"/>
  <c r="AJ9" i="39"/>
  <c r="N26" i="50"/>
  <c r="G9" i="38"/>
  <c r="AV9" i="39"/>
  <c r="AZ9" i="38"/>
  <c r="J7" i="38"/>
  <c r="AQ7" i="38"/>
  <c r="AY7" i="38"/>
  <c r="AV8" i="22"/>
  <c r="AR10" i="38"/>
  <c r="AR14" i="38" s="1"/>
  <c r="V9" i="38"/>
  <c r="AI9" i="39"/>
  <c r="S26" i="50"/>
  <c r="AD9" i="38"/>
  <c r="AT9" i="38"/>
  <c r="BB9" i="38"/>
  <c r="H9" i="38"/>
  <c r="S9" i="39"/>
  <c r="Z19" i="22"/>
  <c r="Z19" i="50" s="1"/>
  <c r="Z9" i="38"/>
  <c r="AI10" i="38"/>
  <c r="AI14" i="38" s="1"/>
  <c r="AI6" i="22"/>
  <c r="AI8" i="38"/>
  <c r="AI7" i="38"/>
  <c r="AJ7" i="38"/>
  <c r="AQ22" i="50"/>
  <c r="AX23" i="50"/>
  <c r="Q26" i="50"/>
  <c r="BA26" i="50"/>
  <c r="BB9" i="39"/>
  <c r="F9" i="38"/>
  <c r="AA7" i="38"/>
  <c r="AP7" i="38"/>
  <c r="AX7" i="38"/>
  <c r="AF9" i="38"/>
  <c r="AR8" i="22"/>
  <c r="AR10" i="22" s="1"/>
  <c r="AT7" i="39"/>
  <c r="AL26" i="50"/>
  <c r="H9" i="39"/>
  <c r="P9" i="39"/>
  <c r="X9" i="39"/>
  <c r="AW9" i="39"/>
  <c r="H7" i="39"/>
  <c r="L7" i="38"/>
  <c r="T7" i="38"/>
  <c r="AK7" i="38"/>
  <c r="C8" i="38"/>
  <c r="M8" i="38"/>
  <c r="R8" i="22"/>
  <c r="R10" i="22" s="1"/>
  <c r="BC7" i="39"/>
  <c r="BC9" i="39"/>
  <c r="C26" i="50"/>
  <c r="W9" i="38"/>
  <c r="AU7" i="38"/>
  <c r="J16" i="22"/>
  <c r="AQ16" i="22"/>
  <c r="W8" i="22"/>
  <c r="W10" i="22" s="1"/>
  <c r="AI15" i="22"/>
  <c r="AJ70" i="3" s="1"/>
  <c r="AJ9" i="38"/>
  <c r="AL23" i="50"/>
  <c r="AW10" i="38"/>
  <c r="AW14" i="38" s="1"/>
  <c r="F26" i="50"/>
  <c r="P26" i="50"/>
  <c r="R9" i="38"/>
  <c r="AR7" i="39"/>
  <c r="AD7" i="38"/>
  <c r="AT7" i="38"/>
  <c r="AL7" i="39"/>
  <c r="BB7" i="39"/>
  <c r="S18" i="22"/>
  <c r="AV19" i="22"/>
  <c r="AV19" i="50" s="1"/>
  <c r="AV23" i="50"/>
  <c r="AV7" i="38"/>
  <c r="BA9" i="38"/>
  <c r="D7" i="39"/>
  <c r="T7" i="39"/>
  <c r="H7" i="38"/>
  <c r="X7" i="38"/>
  <c r="U9" i="38"/>
  <c r="AP24" i="22"/>
  <c r="AQ69" i="3" s="1"/>
  <c r="E24" i="22"/>
  <c r="E59" i="3" s="1"/>
  <c r="M24" i="22"/>
  <c r="M59" i="3" s="1"/>
  <c r="AT24" i="22"/>
  <c r="AU69" i="3" s="1"/>
  <c r="F8" i="38"/>
  <c r="AG8" i="38"/>
  <c r="AH8" i="39"/>
  <c r="AH9" i="39"/>
  <c r="BB15" i="22"/>
  <c r="BC70" i="3" s="1"/>
  <c r="V26" i="50"/>
  <c r="T24" i="22"/>
  <c r="T59" i="3" s="1"/>
  <c r="AS9" i="38"/>
  <c r="AY19" i="22"/>
  <c r="AY19" i="50" s="1"/>
  <c r="L8" i="39"/>
  <c r="AU7" i="39"/>
  <c r="AX19" i="22"/>
  <c r="AX19" i="50" s="1"/>
  <c r="S15" i="22"/>
  <c r="S60" i="3" s="1"/>
  <c r="AE15" i="22"/>
  <c r="AF70" i="3" s="1"/>
  <c r="F13" i="22"/>
  <c r="F58" i="3" s="1"/>
  <c r="E8" i="22"/>
  <c r="E10" i="22" s="1"/>
  <c r="R24" i="22"/>
  <c r="R59" i="3" s="1"/>
  <c r="Z24" i="22"/>
  <c r="Z59" i="3" s="1"/>
  <c r="V24" i="22"/>
  <c r="V59" i="3" s="1"/>
  <c r="AE24" i="22"/>
  <c r="AF69" i="3" s="1"/>
  <c r="AO9" i="38"/>
  <c r="AZ19" i="22"/>
  <c r="AZ19" i="50" s="1"/>
  <c r="V13" i="22"/>
  <c r="V58" i="3" s="1"/>
  <c r="AB13" i="22"/>
  <c r="AB58" i="3" s="1"/>
  <c r="D23" i="50"/>
  <c r="H8" i="22"/>
  <c r="H10" i="22" s="1"/>
  <c r="AQ8" i="38"/>
  <c r="AI10" i="39"/>
  <c r="AI12" i="39" s="1"/>
  <c r="AW8" i="22"/>
  <c r="AW10" i="22" s="1"/>
  <c r="AW8" i="39"/>
  <c r="AT8" i="22"/>
  <c r="AT10" i="22" s="1"/>
  <c r="K26" i="50"/>
  <c r="AR13" i="22"/>
  <c r="AS68" i="3" s="1"/>
  <c r="O10" i="38"/>
  <c r="O14" i="38" s="1"/>
  <c r="AH13" i="22"/>
  <c r="AI68" i="3" s="1"/>
  <c r="AT10" i="38"/>
  <c r="AT14" i="38" s="1"/>
  <c r="AU8" i="22"/>
  <c r="AU10" i="22" s="1"/>
  <c r="U26" i="50"/>
  <c r="N8" i="22"/>
  <c r="N10" i="22" s="1"/>
  <c r="AH10" i="38"/>
  <c r="AH14" i="38" s="1"/>
  <c r="AN13" i="22"/>
  <c r="AO68" i="3" s="1"/>
  <c r="E10" i="38"/>
  <c r="C8" i="22"/>
  <c r="X16" i="22"/>
  <c r="AO16" i="22"/>
  <c r="T16" i="22"/>
  <c r="AB16" i="22"/>
  <c r="AB10" i="38"/>
  <c r="C6" i="49"/>
  <c r="N13" i="22"/>
  <c r="N58" i="3" s="1"/>
  <c r="AX13" i="22"/>
  <c r="AY68" i="3" s="1"/>
  <c r="D10" i="39"/>
  <c r="D12" i="39" s="1"/>
  <c r="D6" i="49"/>
  <c r="AB23" i="50"/>
  <c r="AH22" i="50"/>
  <c r="AK6" i="22"/>
  <c r="AL7" i="38"/>
  <c r="AA22" i="50"/>
  <c r="AE22" i="50"/>
  <c r="J26" i="50"/>
  <c r="AW13" i="22"/>
  <c r="AX68" i="3" s="1"/>
  <c r="X8" i="22"/>
  <c r="X10" i="22" s="1"/>
  <c r="D13" i="22"/>
  <c r="D58" i="3" s="1"/>
  <c r="T9" i="39"/>
  <c r="U23" i="50"/>
  <c r="X8" i="39"/>
  <c r="X7" i="39"/>
  <c r="AA9" i="22"/>
  <c r="AB19" i="22"/>
  <c r="AB19" i="50" s="1"/>
  <c r="AB8" i="39"/>
  <c r="G26" i="50"/>
  <c r="H26" i="50"/>
  <c r="BB26" i="50"/>
  <c r="S8" i="22"/>
  <c r="T19" i="22"/>
  <c r="T19" i="50" s="1"/>
  <c r="U22" i="50"/>
  <c r="AY26" i="50"/>
  <c r="T8" i="39"/>
  <c r="AM8" i="39"/>
  <c r="AM7" i="39"/>
  <c r="AX7" i="39"/>
  <c r="AW26" i="50"/>
  <c r="Q24" i="22"/>
  <c r="Q59" i="3" s="1"/>
  <c r="Y24" i="22"/>
  <c r="Y59" i="3" s="1"/>
  <c r="AH24" i="22"/>
  <c r="AI69" i="3" s="1"/>
  <c r="AS24" i="22"/>
  <c r="AT69" i="3" s="1"/>
  <c r="P9" i="38"/>
  <c r="AK22" i="50"/>
  <c r="AM19" i="22"/>
  <c r="AM19" i="50" s="1"/>
  <c r="AM8" i="38"/>
  <c r="AT22" i="50"/>
  <c r="AU23" i="50"/>
  <c r="AZ10" i="39"/>
  <c r="AZ12" i="39" s="1"/>
  <c r="AZ18" i="22"/>
  <c r="U24" i="22"/>
  <c r="U59" i="3" s="1"/>
  <c r="AL24" i="22"/>
  <c r="AM69" i="3" s="1"/>
  <c r="C8" i="39"/>
  <c r="D8" i="22"/>
  <c r="D10" i="22" s="1"/>
  <c r="E19" i="22"/>
  <c r="E19" i="50" s="1"/>
  <c r="I9" i="22"/>
  <c r="I15" i="22"/>
  <c r="I60" i="3" s="1"/>
  <c r="AG23" i="50"/>
  <c r="AH8" i="38"/>
  <c r="AH8" i="22"/>
  <c r="AH10" i="22" s="1"/>
  <c r="AH11" i="22"/>
  <c r="AK9" i="22"/>
  <c r="AK8" i="39"/>
  <c r="AK9" i="39"/>
  <c r="AR23" i="50"/>
  <c r="AS19" i="22"/>
  <c r="AS19" i="50" s="1"/>
  <c r="BA9" i="39"/>
  <c r="BB12" i="22"/>
  <c r="BB17" i="22" s="1"/>
  <c r="AQ24" i="22"/>
  <c r="AR69" i="3" s="1"/>
  <c r="F24" i="22"/>
  <c r="F59" i="3" s="1"/>
  <c r="L26" i="50"/>
  <c r="Q22" i="50"/>
  <c r="Q8" i="38"/>
  <c r="V23" i="50"/>
  <c r="Z7" i="39"/>
  <c r="AF9" i="22"/>
  <c r="AQ8" i="22"/>
  <c r="AU9" i="39"/>
  <c r="AY10" i="39"/>
  <c r="AY12" i="39" s="1"/>
  <c r="G16" i="22"/>
  <c r="W16" i="22"/>
  <c r="AV16" i="22"/>
  <c r="C16" i="22"/>
  <c r="AR16" i="22"/>
  <c r="AZ16" i="22"/>
  <c r="X10" i="38"/>
  <c r="X14" i="38" s="1"/>
  <c r="I7" i="38"/>
  <c r="L7" i="39"/>
  <c r="S7" i="39"/>
  <c r="AM23" i="50"/>
  <c r="AP7" i="39"/>
  <c r="BA7" i="39"/>
  <c r="AX26" i="50"/>
  <c r="V10" i="39"/>
  <c r="V12" i="39" s="1"/>
  <c r="BB10" i="39"/>
  <c r="BB12" i="39" s="1"/>
  <c r="F18" i="22"/>
  <c r="I13" i="22"/>
  <c r="I58" i="3" s="1"/>
  <c r="R8" i="39"/>
  <c r="AO8" i="22"/>
  <c r="AO10" i="22" s="1"/>
  <c r="AY9" i="39"/>
  <c r="BB7" i="38"/>
  <c r="AY16" i="22"/>
  <c r="N16" i="22"/>
  <c r="AB9" i="22"/>
  <c r="AD19" i="22"/>
  <c r="AD19" i="50" s="1"/>
  <c r="BB8" i="22"/>
  <c r="BA19" i="22"/>
  <c r="BA19" i="50" s="1"/>
  <c r="R6" i="49"/>
  <c r="T6" i="49"/>
  <c r="T8" i="22"/>
  <c r="C22" i="50"/>
  <c r="AY8" i="22"/>
  <c r="AY10" i="22" s="1"/>
  <c r="E9" i="38"/>
  <c r="W8" i="39"/>
  <c r="BC15" i="22"/>
  <c r="BD70" i="3" s="1"/>
  <c r="I8" i="38"/>
  <c r="K22" i="50"/>
  <c r="R9" i="39"/>
  <c r="I19" i="22"/>
  <c r="I19" i="50" s="1"/>
  <c r="Q7" i="22"/>
  <c r="E8" i="38"/>
  <c r="AB7" i="39"/>
  <c r="AP8" i="39"/>
  <c r="AG18" i="22"/>
  <c r="AG8" i="22"/>
  <c r="AG10" i="22" s="1"/>
  <c r="AJ9" i="22"/>
  <c r="AL22" i="50"/>
  <c r="AN19" i="22"/>
  <c r="AN19" i="50" s="1"/>
  <c r="AS18" i="22"/>
  <c r="BC9" i="22"/>
  <c r="AK15" i="22"/>
  <c r="AL70" i="3" s="1"/>
  <c r="AK19" i="22"/>
  <c r="AK19" i="50" s="1"/>
  <c r="AP22" i="50"/>
  <c r="AK8" i="22"/>
  <c r="AK10" i="22" s="1"/>
  <c r="AN8" i="22"/>
  <c r="AN10" i="22" s="1"/>
  <c r="AA26" i="50"/>
  <c r="AQ18" i="22"/>
  <c r="AS8" i="39"/>
  <c r="BA22" i="50"/>
  <c r="AN11" i="22"/>
  <c r="AP15" i="22"/>
  <c r="AQ70" i="3" s="1"/>
  <c r="AR7" i="38"/>
  <c r="AW22" i="50"/>
  <c r="AJ26" i="50"/>
  <c r="H11" i="22"/>
  <c r="F7" i="22"/>
  <c r="L13" i="22"/>
  <c r="L58" i="3" s="1"/>
  <c r="C13" i="22"/>
  <c r="AU13" i="22"/>
  <c r="AV68" i="3" s="1"/>
  <c r="AN10" i="38"/>
  <c r="AA6" i="49"/>
  <c r="U6" i="49"/>
  <c r="O6" i="49"/>
  <c r="W6" i="49"/>
  <c r="J22" i="50"/>
  <c r="AJ23" i="50"/>
  <c r="S22" i="50"/>
  <c r="AA9" i="38"/>
  <c r="G23" i="50"/>
  <c r="AK11" i="22"/>
  <c r="C11" i="22"/>
  <c r="AW10" i="39"/>
  <c r="AW12" i="39" s="1"/>
  <c r="AX10" i="39"/>
  <c r="AX12" i="39" s="1"/>
  <c r="J11" i="22"/>
  <c r="AM7" i="22"/>
  <c r="Z12" i="22"/>
  <c r="I24" i="22"/>
  <c r="I59" i="3" s="1"/>
  <c r="AX24" i="22"/>
  <c r="AY69" i="3" s="1"/>
  <c r="AL11" i="22"/>
  <c r="Q8" i="22"/>
  <c r="U12" i="22"/>
  <c r="U17" i="22" s="1"/>
  <c r="U18" i="22"/>
  <c r="AL8" i="22"/>
  <c r="AL10" i="22" s="1"/>
  <c r="AG11" i="22"/>
  <c r="AM8" i="22"/>
  <c r="AM10" i="22" s="1"/>
  <c r="AT18" i="22"/>
  <c r="S12" i="22"/>
  <c r="S17" i="22" s="1"/>
  <c r="AP11" i="22"/>
  <c r="AD11" i="22"/>
  <c r="J12" i="22"/>
  <c r="J17" i="22" s="1"/>
  <c r="AU18" i="22"/>
  <c r="AO18" i="22"/>
  <c r="AJ12" i="22"/>
  <c r="AW12" i="22"/>
  <c r="AW17" i="22" s="1"/>
  <c r="AL10" i="38"/>
  <c r="AL14" i="38" s="1"/>
  <c r="M8" i="22"/>
  <c r="M10" i="22" s="1"/>
  <c r="AU10" i="39"/>
  <c r="AU12" i="39" s="1"/>
  <c r="AG12" i="22"/>
  <c r="AM25" i="50"/>
  <c r="I18" i="22"/>
  <c r="AZ8" i="22"/>
  <c r="X18" i="22"/>
  <c r="Q10" i="38"/>
  <c r="Q14" i="38" s="1"/>
  <c r="R10" i="39"/>
  <c r="E13" i="22"/>
  <c r="E58" i="3" s="1"/>
  <c r="AQ25" i="50"/>
  <c r="AI8" i="22"/>
  <c r="U8" i="22"/>
  <c r="AB11" i="22"/>
  <c r="AZ24" i="50"/>
  <c r="AN24" i="22"/>
  <c r="AO69" i="3" s="1"/>
  <c r="AV12" i="22"/>
  <c r="AY25" i="50"/>
  <c r="BA8" i="22"/>
  <c r="BA10" i="22" s="1"/>
  <c r="AB8" i="22"/>
  <c r="AB10" i="22" s="1"/>
  <c r="N11" i="22"/>
  <c r="AM11" i="22"/>
  <c r="AR7" i="22"/>
  <c r="AO11" i="22"/>
  <c r="AV18" i="22"/>
  <c r="L11" i="22"/>
  <c r="AW7" i="22"/>
  <c r="AR11" i="22"/>
  <c r="R11" i="22"/>
  <c r="AR25" i="50"/>
  <c r="Y11" i="22"/>
  <c r="AX15" i="22"/>
  <c r="AY70" i="3" s="1"/>
  <c r="K7" i="22"/>
  <c r="AX11" i="22"/>
  <c r="K25" i="50"/>
  <c r="AJ25" i="50"/>
  <c r="AE9" i="22"/>
  <c r="AE8" i="22"/>
  <c r="AE11" i="22"/>
  <c r="G7" i="22"/>
  <c r="V11" i="22"/>
  <c r="AQ11" i="22"/>
  <c r="Q25" i="50"/>
  <c r="AF24" i="50"/>
  <c r="K11" i="22"/>
  <c r="N18" i="22"/>
  <c r="X11" i="22"/>
  <c r="K18" i="22"/>
  <c r="S19" i="22"/>
  <c r="S19" i="50" s="1"/>
  <c r="P24" i="22"/>
  <c r="P59" i="3" s="1"/>
  <c r="I25" i="50"/>
  <c r="D15" i="22"/>
  <c r="D60" i="3" s="1"/>
  <c r="N7" i="22"/>
  <c r="U7" i="22"/>
  <c r="AX9" i="38"/>
  <c r="AJ24" i="22"/>
  <c r="AK69" i="3" s="1"/>
  <c r="S25" i="50"/>
  <c r="AS25" i="50"/>
  <c r="P8" i="38"/>
  <c r="W11" i="22"/>
  <c r="AF19" i="22"/>
  <c r="AF19" i="50" s="1"/>
  <c r="F24" i="50"/>
  <c r="T24" i="50"/>
  <c r="Y12" i="22"/>
  <c r="Y17" i="22" s="1"/>
  <c r="AA8" i="22"/>
  <c r="O8" i="22"/>
  <c r="O10" i="22" s="1"/>
  <c r="AX8" i="22"/>
  <c r="Y8" i="22"/>
  <c r="Y10" i="22" s="1"/>
  <c r="AM13" i="22"/>
  <c r="AN68" i="3" s="1"/>
  <c r="Z25" i="50"/>
  <c r="T13" i="22"/>
  <c r="T58" i="3" s="1"/>
  <c r="AO25" i="50"/>
  <c r="L15" i="22"/>
  <c r="L60" i="3" s="1"/>
  <c r="O7" i="22"/>
  <c r="T18" i="22"/>
  <c r="AF11" i="22"/>
  <c r="AQ15" i="22"/>
  <c r="AR70" i="3" s="1"/>
  <c r="AS23" i="50"/>
  <c r="BA15" i="22"/>
  <c r="BB70" i="3" s="1"/>
  <c r="AH24" i="50"/>
  <c r="F15" i="22"/>
  <c r="F60" i="3" s="1"/>
  <c r="F12" i="22"/>
  <c r="W12" i="22"/>
  <c r="W17" i="22" s="1"/>
  <c r="Y24" i="50"/>
  <c r="H15" i="22"/>
  <c r="H60" i="3" s="1"/>
  <c r="K15" i="22"/>
  <c r="K60" i="3" s="1"/>
  <c r="O8" i="39"/>
  <c r="AI9" i="22"/>
  <c r="AM24" i="22"/>
  <c r="AN69" i="3" s="1"/>
  <c r="I24" i="50"/>
  <c r="L24" i="50"/>
  <c r="U8" i="38"/>
  <c r="V8" i="22"/>
  <c r="V10" i="22" s="1"/>
  <c r="AE19" i="22"/>
  <c r="AE19" i="50" s="1"/>
  <c r="AF8" i="22"/>
  <c r="AF10" i="22" s="1"/>
  <c r="AH15" i="22"/>
  <c r="AI70" i="3" s="1"/>
  <c r="AY11" i="22"/>
  <c r="BC7" i="22"/>
  <c r="N24" i="22"/>
  <c r="N59" i="3" s="1"/>
  <c r="R18" i="22"/>
  <c r="AB15" i="22"/>
  <c r="AB60" i="3" s="1"/>
  <c r="O18" i="22"/>
  <c r="T11" i="22"/>
  <c r="AZ15" i="22"/>
  <c r="BA70" i="3" s="1"/>
  <c r="D7" i="22"/>
  <c r="X8" i="38"/>
  <c r="BC25" i="50"/>
  <c r="AP12" i="22"/>
  <c r="O13" i="22"/>
  <c r="O58" i="3" s="1"/>
  <c r="W24" i="50"/>
  <c r="AG24" i="50"/>
  <c r="W10" i="39"/>
  <c r="W12" i="39" s="1"/>
  <c r="AA23" i="50"/>
  <c r="AF15" i="22"/>
  <c r="AG70" i="3" s="1"/>
  <c r="H18" i="22"/>
  <c r="AW11" i="22"/>
  <c r="AA6" i="22"/>
  <c r="D12" i="22"/>
  <c r="D17" i="22" s="1"/>
  <c r="L7" i="22"/>
  <c r="V6" i="22"/>
  <c r="AL7" i="22"/>
  <c r="L25" i="50"/>
  <c r="Y25" i="50"/>
  <c r="AV7" i="22"/>
  <c r="Q24" i="50"/>
  <c r="AN7" i="22"/>
  <c r="AR6" i="22"/>
  <c r="AP24" i="50"/>
  <c r="K24" i="50"/>
  <c r="V7" i="22"/>
  <c r="O24" i="50"/>
  <c r="P25" i="50"/>
  <c r="AB7" i="22"/>
  <c r="O25" i="50"/>
  <c r="Q18" i="22"/>
  <c r="Q6" i="22"/>
  <c r="AK12" i="22"/>
  <c r="J24" i="50"/>
  <c r="AH12" i="22"/>
  <c r="AH17" i="22" s="1"/>
  <c r="AB24" i="50"/>
  <c r="AE18" i="22"/>
  <c r="BA12" i="22"/>
  <c r="BA17" i="22" s="1"/>
  <c r="T12" i="22"/>
  <c r="T6" i="22"/>
  <c r="G24" i="50"/>
  <c r="AB12" i="22"/>
  <c r="AP25" i="50"/>
  <c r="AK25" i="50"/>
  <c r="AA25" i="50"/>
  <c r="P12" i="22"/>
  <c r="P17" i="22" s="1"/>
  <c r="T25" i="50"/>
  <c r="R7" i="22"/>
  <c r="C24" i="50"/>
  <c r="AQ12" i="22"/>
  <c r="AQ6" i="22"/>
  <c r="I11" i="22"/>
  <c r="I6" i="22"/>
  <c r="AM6" i="22"/>
  <c r="AM12" i="22"/>
  <c r="AJ18" i="22"/>
  <c r="AN25" i="50"/>
  <c r="X24" i="50"/>
  <c r="D25" i="50"/>
  <c r="E7" i="22"/>
  <c r="F11" i="22"/>
  <c r="R25" i="50"/>
  <c r="AI25" i="50"/>
  <c r="AH18" i="22"/>
  <c r="L12" i="22"/>
  <c r="L17" i="22" s="1"/>
  <c r="AY18" i="22"/>
  <c r="AP7" i="22"/>
  <c r="R24" i="50"/>
  <c r="Z6" i="22"/>
  <c r="Z7" i="22"/>
  <c r="AS24" i="50"/>
  <c r="AY24" i="50"/>
  <c r="AO24" i="50"/>
  <c r="AL24" i="50"/>
  <c r="V24" i="50"/>
  <c r="AW24" i="50"/>
  <c r="AR24" i="50"/>
  <c r="W7" i="22"/>
  <c r="P24" i="50"/>
  <c r="O12" i="22"/>
  <c r="AJ24" i="50"/>
  <c r="AG7" i="22"/>
  <c r="AG6" i="22"/>
  <c r="AZ7" i="22"/>
  <c r="AQ24" i="50"/>
  <c r="BC11" i="22"/>
  <c r="AF18" i="22"/>
  <c r="AI24" i="50"/>
  <c r="AE24" i="50"/>
  <c r="D6" i="22"/>
  <c r="AB6" i="22"/>
  <c r="BC24" i="50"/>
  <c r="K6" i="22"/>
  <c r="AA24" i="50"/>
  <c r="AW6" i="22"/>
  <c r="AY12" i="22"/>
  <c r="F8" i="22"/>
  <c r="F10" i="22" s="1"/>
  <c r="AT25" i="50"/>
  <c r="U25" i="50"/>
  <c r="I12" i="22"/>
  <c r="AK24" i="50"/>
  <c r="AW18" i="22"/>
  <c r="M18" i="22"/>
  <c r="U11" i="22"/>
  <c r="P8" i="22"/>
  <c r="P10" i="22" s="1"/>
  <c r="X12" i="22"/>
  <c r="X17" i="22" s="1"/>
  <c r="E18" i="22"/>
  <c r="Q11" i="22"/>
  <c r="AP18" i="22"/>
  <c r="AS11" i="22"/>
  <c r="M11" i="22"/>
  <c r="Y18" i="22"/>
  <c r="AA12" i="22"/>
  <c r="AA17" i="22" s="1"/>
  <c r="J18" i="22"/>
  <c r="M12" i="22"/>
  <c r="Z11" i="22"/>
  <c r="BB7" i="22"/>
  <c r="AT11" i="22"/>
  <c r="AM18" i="22"/>
  <c r="AQ7" i="22"/>
  <c r="AA18" i="22"/>
  <c r="BB18" i="22"/>
  <c r="I8" i="22"/>
  <c r="I10" i="22" s="1"/>
  <c r="AD7" i="22"/>
  <c r="AV6" i="22"/>
  <c r="AV11" i="22"/>
  <c r="E25" i="50"/>
  <c r="H6" i="22"/>
  <c r="AH6" i="22"/>
  <c r="AP6" i="22"/>
  <c r="H7" i="22"/>
  <c r="AT7" i="22"/>
  <c r="AN12" i="22"/>
  <c r="AN17" i="22" s="1"/>
  <c r="AN6" i="22"/>
  <c r="O11" i="22"/>
  <c r="O6" i="22"/>
  <c r="AI11" i="22"/>
  <c r="BB11" i="22"/>
  <c r="BB6" i="22"/>
  <c r="J25" i="50"/>
  <c r="AE7" i="22"/>
  <c r="AE6" i="22"/>
  <c r="W25" i="50"/>
  <c r="AU7" i="22"/>
  <c r="C7" i="22"/>
  <c r="AU6" i="22"/>
  <c r="BC6" i="22"/>
  <c r="N6" i="22"/>
  <c r="BA11" i="22"/>
  <c r="C6" i="22"/>
  <c r="AF6" i="22"/>
  <c r="AF7" i="22"/>
  <c r="F6" i="22"/>
  <c r="AQ17" i="22" l="1"/>
  <c r="F17" i="22"/>
  <c r="AA14" i="38"/>
  <c r="R14" i="38"/>
  <c r="AG12" i="39"/>
  <c r="P12" i="39"/>
  <c r="AY17" i="22"/>
  <c r="AN12" i="39"/>
  <c r="H14" i="38"/>
  <c r="L14" i="38"/>
  <c r="T17" i="22"/>
  <c r="AE10" i="22"/>
  <c r="AZ10" i="22"/>
  <c r="E12" i="39"/>
  <c r="Z17" i="22"/>
  <c r="AN14" i="38"/>
  <c r="E14" i="38"/>
  <c r="AQ10" i="22"/>
  <c r="AX10" i="22"/>
  <c r="AB14" i="38"/>
  <c r="AY14" i="38"/>
  <c r="AX14" i="38"/>
  <c r="BA12" i="39"/>
  <c r="T14" i="38"/>
  <c r="W6" i="22"/>
  <c r="AT24" i="50"/>
  <c r="AI18" i="22"/>
  <c r="C25" i="50"/>
  <c r="S6" i="22"/>
  <c r="AM24" i="50"/>
  <c r="AP14" i="38"/>
  <c r="M14" i="38"/>
  <c r="G25" i="38"/>
  <c r="H5" i="38"/>
  <c r="AH5" i="38"/>
  <c r="AG25" i="38"/>
  <c r="I17" i="22"/>
  <c r="C10" i="22"/>
  <c r="S10" i="22"/>
  <c r="AG17" i="22"/>
  <c r="AJ17" i="22"/>
  <c r="T10" i="22"/>
  <c r="M17" i="22"/>
  <c r="AP17" i="22"/>
  <c r="AV17" i="22"/>
  <c r="U10" i="22"/>
  <c r="O17" i="22"/>
  <c r="AB17" i="22"/>
  <c r="AK17" i="22"/>
  <c r="AI10" i="22"/>
  <c r="Q10" i="22"/>
  <c r="N55" i="3"/>
  <c r="N8" i="50"/>
  <c r="C13" i="50"/>
  <c r="C6" i="35"/>
  <c r="AK14" i="50"/>
  <c r="AK6" i="43"/>
  <c r="AQ67" i="3"/>
  <c r="AP20" i="22"/>
  <c r="AJ67" i="3"/>
  <c r="AI20" i="22"/>
  <c r="AM22" i="22"/>
  <c r="AM25" i="22" s="1"/>
  <c r="AM17" i="22"/>
  <c r="C6" i="21"/>
  <c r="AK8" i="50"/>
  <c r="AL55" i="3"/>
  <c r="AA13" i="50"/>
  <c r="AA6" i="35"/>
  <c r="N12" i="22"/>
  <c r="N22" i="22" s="1"/>
  <c r="N25" i="22" s="1"/>
  <c r="N15" i="22"/>
  <c r="N60" i="3" s="1"/>
  <c r="AE8" i="50"/>
  <c r="AF55" i="3"/>
  <c r="T6" i="21"/>
  <c r="AK6" i="21"/>
  <c r="AM6" i="21"/>
  <c r="AI6" i="21"/>
  <c r="AX67" i="3"/>
  <c r="AW20" i="22"/>
  <c r="AZ20" i="22"/>
  <c r="BA67" i="3"/>
  <c r="AA6" i="21"/>
  <c r="AM8" i="50"/>
  <c r="AN55" i="3"/>
  <c r="Q8" i="50"/>
  <c r="Q55" i="3"/>
  <c r="C14" i="50"/>
  <c r="C6" i="43"/>
  <c r="I6" i="43"/>
  <c r="I14" i="50"/>
  <c r="Y6" i="35"/>
  <c r="Y13" i="50"/>
  <c r="BB22" i="22"/>
  <c r="BB25" i="22" s="1"/>
  <c r="BB8" i="50"/>
  <c r="BC55" i="3"/>
  <c r="AJ55" i="3"/>
  <c r="AI8" i="50"/>
  <c r="AD6" i="35"/>
  <c r="AD13" i="50"/>
  <c r="I13" i="50"/>
  <c r="I6" i="35"/>
  <c r="AV8" i="50"/>
  <c r="AW55" i="3"/>
  <c r="AV22" i="22"/>
  <c r="AV25" i="22" s="1"/>
  <c r="AW6" i="21"/>
  <c r="K8" i="50"/>
  <c r="K55" i="3"/>
  <c r="L6" i="21"/>
  <c r="H6" i="21"/>
  <c r="Q57" i="3"/>
  <c r="Q20" i="22"/>
  <c r="AF8" i="50"/>
  <c r="AG55" i="3"/>
  <c r="AM6" i="43"/>
  <c r="AM14" i="50"/>
  <c r="AT6" i="21"/>
  <c r="O6" i="21"/>
  <c r="AJ6" i="35"/>
  <c r="AJ13" i="50"/>
  <c r="AP22" i="22"/>
  <c r="AP25" i="22" s="1"/>
  <c r="AQ55" i="3"/>
  <c r="AP8" i="50"/>
  <c r="H55" i="3"/>
  <c r="H8" i="50"/>
  <c r="Y57" i="3"/>
  <c r="Y20" i="22"/>
  <c r="M57" i="3"/>
  <c r="M20" i="22"/>
  <c r="Q6" i="35"/>
  <c r="Q13" i="50"/>
  <c r="AZ6" i="21"/>
  <c r="AZ67" i="3"/>
  <c r="AY20" i="22"/>
  <c r="AP6" i="21"/>
  <c r="AW67" i="3"/>
  <c r="AV20" i="22"/>
  <c r="AH67" i="3"/>
  <c r="AG20" i="22"/>
  <c r="F57" i="3"/>
  <c r="F20" i="22"/>
  <c r="Z6" i="21"/>
  <c r="R6" i="21"/>
  <c r="X6" i="21"/>
  <c r="BD55" i="3"/>
  <c r="BC8" i="50"/>
  <c r="O8" i="50"/>
  <c r="O55" i="3"/>
  <c r="O22" i="22"/>
  <c r="O25" i="22" s="1"/>
  <c r="AF6" i="21"/>
  <c r="AI55" i="3"/>
  <c r="AH8" i="50"/>
  <c r="AV6" i="21"/>
  <c r="I55" i="3"/>
  <c r="I8" i="50"/>
  <c r="T6" i="43"/>
  <c r="T14" i="50"/>
  <c r="K57" i="3"/>
  <c r="K20" i="22"/>
  <c r="AT67" i="3"/>
  <c r="AS20" i="22"/>
  <c r="O6" i="43"/>
  <c r="O14" i="50"/>
  <c r="W6" i="21"/>
  <c r="C8" i="50"/>
  <c r="AU8" i="50"/>
  <c r="AV55" i="3"/>
  <c r="AB8" i="50"/>
  <c r="AB55" i="3"/>
  <c r="AG67" i="3"/>
  <c r="AF20" i="22"/>
  <c r="AG8" i="50"/>
  <c r="AH55" i="3"/>
  <c r="AG22" i="22"/>
  <c r="AG25" i="22" s="1"/>
  <c r="P6" i="21"/>
  <c r="R57" i="3"/>
  <c r="R20" i="22"/>
  <c r="T57" i="3"/>
  <c r="T20" i="22"/>
  <c r="X7" i="22"/>
  <c r="X6" i="22"/>
  <c r="AO55" i="3"/>
  <c r="AN8" i="50"/>
  <c r="U6" i="21"/>
  <c r="BC67" i="3"/>
  <c r="BB20" i="22"/>
  <c r="AN67" i="3"/>
  <c r="AM20" i="22"/>
  <c r="E57" i="3"/>
  <c r="E20" i="22"/>
  <c r="AW8" i="50"/>
  <c r="AX55" i="3"/>
  <c r="AX71" i="3" s="1"/>
  <c r="AW22" i="22"/>
  <c r="AW25" i="22" s="1"/>
  <c r="D55" i="3"/>
  <c r="D8" i="50"/>
  <c r="AX6" i="21"/>
  <c r="Z55" i="3"/>
  <c r="Z8" i="50"/>
  <c r="AU6" i="35"/>
  <c r="AU13" i="50"/>
  <c r="AI67" i="3"/>
  <c r="AH20" i="22"/>
  <c r="AD6" i="21"/>
  <c r="AQ8" i="50"/>
  <c r="AR55" i="3"/>
  <c r="AQ22" i="22"/>
  <c r="AQ25" i="22" s="1"/>
  <c r="T55" i="3"/>
  <c r="T8" i="50"/>
  <c r="S57" i="3"/>
  <c r="S20" i="22"/>
  <c r="I6" i="21"/>
  <c r="H57" i="3"/>
  <c r="H20" i="22"/>
  <c r="O57" i="3"/>
  <c r="O20" i="22"/>
  <c r="F55" i="3"/>
  <c r="F61" i="3" s="1"/>
  <c r="F22" i="22"/>
  <c r="F25" i="22" s="1"/>
  <c r="F8" i="50"/>
  <c r="AL6" i="35"/>
  <c r="AL13" i="50"/>
  <c r="AB6" i="21"/>
  <c r="S8" i="50"/>
  <c r="S55" i="3"/>
  <c r="S61" i="3" s="1"/>
  <c r="N6" i="21"/>
  <c r="AX13" i="50"/>
  <c r="AX6" i="35"/>
  <c r="AJ6" i="21"/>
  <c r="AA57" i="3"/>
  <c r="AA20" i="22"/>
  <c r="J57" i="3"/>
  <c r="J20" i="22"/>
  <c r="S6" i="21"/>
  <c r="AN6" i="43"/>
  <c r="AN14" i="50"/>
  <c r="G6" i="21"/>
  <c r="AN6" i="35"/>
  <c r="AN13" i="50"/>
  <c r="P6" i="35"/>
  <c r="P13" i="50"/>
  <c r="W22" i="22"/>
  <c r="W25" i="22" s="1"/>
  <c r="W8" i="50"/>
  <c r="W55" i="3"/>
  <c r="BB6" i="21"/>
  <c r="AJ20" i="22"/>
  <c r="AK67" i="3"/>
  <c r="C19" i="50"/>
  <c r="C18" i="22"/>
  <c r="AF67" i="3"/>
  <c r="AE20" i="22"/>
  <c r="V8" i="50"/>
  <c r="V55" i="3"/>
  <c r="S7" i="22"/>
  <c r="N57" i="3"/>
  <c r="N20" i="22"/>
  <c r="BC8" i="22"/>
  <c r="BC10" i="22" s="1"/>
  <c r="R10" i="50"/>
  <c r="R44" i="3" s="1"/>
  <c r="R6" i="39"/>
  <c r="BA6" i="36"/>
  <c r="BA12" i="50"/>
  <c r="AU12" i="22"/>
  <c r="AU17" i="22" s="1"/>
  <c r="S11" i="50"/>
  <c r="S6" i="37"/>
  <c r="E20" i="50"/>
  <c r="E15" i="38"/>
  <c r="AG25" i="50"/>
  <c r="AI6" i="38"/>
  <c r="AI9" i="50"/>
  <c r="AJ49" i="3" s="1"/>
  <c r="BA13" i="39"/>
  <c r="BA21" i="50"/>
  <c r="AZ13" i="39"/>
  <c r="AZ21" i="50"/>
  <c r="V18" i="22"/>
  <c r="AQ15" i="38"/>
  <c r="AQ20" i="50"/>
  <c r="AX6" i="36"/>
  <c r="AX12" i="50"/>
  <c r="G11" i="22"/>
  <c r="BA18" i="22"/>
  <c r="AI7" i="22"/>
  <c r="AB15" i="50"/>
  <c r="AB6" i="42"/>
  <c r="P20" i="50"/>
  <c r="P15" i="38"/>
  <c r="AG6" i="36"/>
  <c r="AG12" i="50"/>
  <c r="AZ6" i="42"/>
  <c r="AZ15" i="50"/>
  <c r="M15" i="50"/>
  <c r="M6" i="42"/>
  <c r="AY6" i="37"/>
  <c r="AY11" i="50"/>
  <c r="E9" i="50"/>
  <c r="E43" i="3" s="1"/>
  <c r="E6" i="38"/>
  <c r="AI6" i="36"/>
  <c r="AI12" i="50"/>
  <c r="W15" i="50"/>
  <c r="W6" i="42"/>
  <c r="AI6" i="39"/>
  <c r="AI10" i="50"/>
  <c r="AJ50" i="3" s="1"/>
  <c r="R11" i="50"/>
  <c r="R6" i="37"/>
  <c r="AT6" i="36"/>
  <c r="AT12" i="50"/>
  <c r="O15" i="50"/>
  <c r="O6" i="42"/>
  <c r="O10" i="50"/>
  <c r="O44" i="3" s="1"/>
  <c r="O6" i="39"/>
  <c r="K12" i="50"/>
  <c r="K6" i="36"/>
  <c r="AD6" i="39"/>
  <c r="AD10" i="50"/>
  <c r="AE50" i="3" s="1"/>
  <c r="AJ6" i="36"/>
  <c r="AJ12" i="50"/>
  <c r="AK6" i="39"/>
  <c r="AK10" i="50"/>
  <c r="AL50" i="3" s="1"/>
  <c r="K9" i="50"/>
  <c r="K43" i="3" s="1"/>
  <c r="K6" i="38"/>
  <c r="AB12" i="50"/>
  <c r="AB6" i="36"/>
  <c r="AU6" i="42"/>
  <c r="AU15" i="50"/>
  <c r="AM6" i="36"/>
  <c r="AM12" i="50"/>
  <c r="AD6" i="36"/>
  <c r="AD12" i="50"/>
  <c r="AU6" i="21"/>
  <c r="AV24" i="50"/>
  <c r="AR12" i="22"/>
  <c r="AR17" i="22" s="1"/>
  <c r="AR15" i="22"/>
  <c r="AS70" i="3" s="1"/>
  <c r="AX6" i="37"/>
  <c r="AX11" i="50"/>
  <c r="K12" i="22"/>
  <c r="K17" i="22" s="1"/>
  <c r="AO13" i="39"/>
  <c r="AO21" i="50"/>
  <c r="BC12" i="22"/>
  <c r="BC17" i="22" s="1"/>
  <c r="AM15" i="38"/>
  <c r="AM20" i="50"/>
  <c r="AA7" i="22"/>
  <c r="AA22" i="22" s="1"/>
  <c r="AA25" i="22" s="1"/>
  <c r="AV6" i="38"/>
  <c r="AV9" i="50"/>
  <c r="AW49" i="3" s="1"/>
  <c r="AA11" i="22"/>
  <c r="I11" i="50"/>
  <c r="I6" i="37"/>
  <c r="D6" i="39"/>
  <c r="D10" i="50"/>
  <c r="D44" i="3" s="1"/>
  <c r="AJ13" i="39"/>
  <c r="AJ21" i="50"/>
  <c r="AX6" i="39"/>
  <c r="AX10" i="50"/>
  <c r="AY50" i="3" s="1"/>
  <c r="P15" i="50"/>
  <c r="P6" i="42"/>
  <c r="AX6" i="38"/>
  <c r="AX9" i="50"/>
  <c r="AY49" i="3" s="1"/>
  <c r="AQ6" i="42"/>
  <c r="AQ15" i="50"/>
  <c r="C9" i="50"/>
  <c r="C6" i="38"/>
  <c r="AJ6" i="42"/>
  <c r="AJ15" i="50"/>
  <c r="BB6" i="39"/>
  <c r="BB10" i="50"/>
  <c r="BC50" i="3" s="1"/>
  <c r="AQ6" i="39"/>
  <c r="AQ10" i="50"/>
  <c r="AR50" i="3" s="1"/>
  <c r="AW6" i="37"/>
  <c r="AW11" i="50"/>
  <c r="L15" i="50"/>
  <c r="L6" i="42"/>
  <c r="D11" i="50"/>
  <c r="D6" i="37"/>
  <c r="AB9" i="50"/>
  <c r="AB43" i="3" s="1"/>
  <c r="AB6" i="38"/>
  <c r="AL6" i="36"/>
  <c r="AL12" i="50"/>
  <c r="AJ6" i="38"/>
  <c r="AJ9" i="50"/>
  <c r="AK49" i="3" s="1"/>
  <c r="AR6" i="36"/>
  <c r="AR12" i="50"/>
  <c r="J12" i="50"/>
  <c r="J6" i="36"/>
  <c r="AN15" i="38"/>
  <c r="AN20" i="50"/>
  <c r="L11" i="50"/>
  <c r="L6" i="37"/>
  <c r="AV6" i="39"/>
  <c r="AV10" i="50"/>
  <c r="AW50" i="3" s="1"/>
  <c r="AU6" i="38"/>
  <c r="AU9" i="50"/>
  <c r="AV49" i="3" s="1"/>
  <c r="V6" i="39"/>
  <c r="V10" i="50"/>
  <c r="V44" i="3" s="1"/>
  <c r="T12" i="50"/>
  <c r="T6" i="36"/>
  <c r="AM6" i="42"/>
  <c r="AM15" i="50"/>
  <c r="AF6" i="42"/>
  <c r="AF15" i="50"/>
  <c r="Y10" i="50"/>
  <c r="Y44" i="3" s="1"/>
  <c r="Y6" i="39"/>
  <c r="I57" i="3"/>
  <c r="I20" i="22"/>
  <c r="AP67" i="3"/>
  <c r="AO20" i="22"/>
  <c r="AV67" i="3"/>
  <c r="AU20" i="22"/>
  <c r="P12" i="50"/>
  <c r="P6" i="36"/>
  <c r="BC18" i="22"/>
  <c r="BA15" i="38"/>
  <c r="BA20" i="50"/>
  <c r="BA18" i="50" s="1"/>
  <c r="AF12" i="22"/>
  <c r="AF17" i="22" s="1"/>
  <c r="AF16" i="22"/>
  <c r="AO6" i="36"/>
  <c r="AO12" i="50"/>
  <c r="BB6" i="42"/>
  <c r="BB15" i="50"/>
  <c r="M12" i="50"/>
  <c r="M6" i="36"/>
  <c r="AQ6" i="37"/>
  <c r="AQ11" i="50"/>
  <c r="AA15" i="50"/>
  <c r="AA6" i="42"/>
  <c r="AW6" i="36"/>
  <c r="AW12" i="50"/>
  <c r="AZ6" i="39"/>
  <c r="AZ10" i="50"/>
  <c r="BA50" i="3" s="1"/>
  <c r="AZ6" i="36"/>
  <c r="AZ12" i="50"/>
  <c r="K10" i="50"/>
  <c r="K44" i="3" s="1"/>
  <c r="K6" i="39"/>
  <c r="BC6" i="38"/>
  <c r="BC9" i="50"/>
  <c r="BD49" i="3" s="1"/>
  <c r="AV6" i="37"/>
  <c r="AV11" i="50"/>
  <c r="Z10" i="50"/>
  <c r="Z44" i="3" s="1"/>
  <c r="Z6" i="39"/>
  <c r="C6" i="36"/>
  <c r="C12" i="50"/>
  <c r="N20" i="50"/>
  <c r="N15" i="38"/>
  <c r="X12" i="50"/>
  <c r="X6" i="36"/>
  <c r="AJ6" i="37"/>
  <c r="AJ11" i="50"/>
  <c r="F9" i="50"/>
  <c r="F43" i="3" s="1"/>
  <c r="F6" i="38"/>
  <c r="D12" i="50"/>
  <c r="D6" i="36"/>
  <c r="V15" i="50"/>
  <c r="V6" i="42"/>
  <c r="G9" i="50"/>
  <c r="G43" i="3" s="1"/>
  <c r="G6" i="38"/>
  <c r="Y11" i="50"/>
  <c r="Y6" i="37"/>
  <c r="V11" i="50"/>
  <c r="V6" i="37"/>
  <c r="AB10" i="50"/>
  <c r="AB44" i="3" s="1"/>
  <c r="AB6" i="39"/>
  <c r="AD11" i="38"/>
  <c r="AE89" i="3" s="1"/>
  <c r="AD10" i="38"/>
  <c r="AY6" i="21"/>
  <c r="AY6" i="36"/>
  <c r="AY12" i="50"/>
  <c r="N24" i="50"/>
  <c r="X57" i="3"/>
  <c r="X20" i="22"/>
  <c r="AU6" i="36"/>
  <c r="AU12" i="50"/>
  <c r="AW6" i="42"/>
  <c r="AW15" i="50"/>
  <c r="AS8" i="22"/>
  <c r="AS9" i="22"/>
  <c r="AZ12" i="22"/>
  <c r="AZ17" i="22" s="1"/>
  <c r="BC13" i="39"/>
  <c r="BC21" i="50"/>
  <c r="AA10" i="22"/>
  <c r="H24" i="50"/>
  <c r="AY6" i="38"/>
  <c r="AY9" i="50"/>
  <c r="AZ49" i="3" s="1"/>
  <c r="AX13" i="39"/>
  <c r="AY104" i="3" s="1"/>
  <c r="AX21" i="50"/>
  <c r="AL6" i="42"/>
  <c r="AL15" i="50"/>
  <c r="AK6" i="38"/>
  <c r="AK9" i="50"/>
  <c r="AL49" i="3" s="1"/>
  <c r="AI6" i="37"/>
  <c r="AI11" i="50"/>
  <c r="AW6" i="38"/>
  <c r="AW9" i="50"/>
  <c r="AX49" i="3" s="1"/>
  <c r="R15" i="50"/>
  <c r="R6" i="42"/>
  <c r="AL6" i="38"/>
  <c r="AL9" i="50"/>
  <c r="AM49" i="3" s="1"/>
  <c r="J9" i="50"/>
  <c r="J43" i="3" s="1"/>
  <c r="J6" i="38"/>
  <c r="AP6" i="42"/>
  <c r="AP15" i="50"/>
  <c r="AM6" i="37"/>
  <c r="AM11" i="50"/>
  <c r="BA6" i="38"/>
  <c r="BA9" i="50"/>
  <c r="BB49" i="3" s="1"/>
  <c r="AT6" i="42"/>
  <c r="AT15" i="50"/>
  <c r="N15" i="50"/>
  <c r="N6" i="42"/>
  <c r="W9" i="50"/>
  <c r="W43" i="3" s="1"/>
  <c r="W6" i="38"/>
  <c r="Z13" i="39"/>
  <c r="Z21" i="50"/>
  <c r="AV6" i="36"/>
  <c r="AV12" i="50"/>
  <c r="AL6" i="39"/>
  <c r="AL10" i="50"/>
  <c r="AM50" i="3" s="1"/>
  <c r="T9" i="50"/>
  <c r="T43" i="3" s="1"/>
  <c r="T6" i="38"/>
  <c r="T76" i="3" s="1"/>
  <c r="AA11" i="50"/>
  <c r="AA6" i="37"/>
  <c r="V12" i="50"/>
  <c r="V6" i="36"/>
  <c r="AN6" i="38"/>
  <c r="AN9" i="50"/>
  <c r="AO49" i="3" s="1"/>
  <c r="W12" i="50"/>
  <c r="W6" i="36"/>
  <c r="H11" i="50"/>
  <c r="H6" i="37"/>
  <c r="AE6" i="38"/>
  <c r="AE9" i="50"/>
  <c r="AF49" i="3" s="1"/>
  <c r="AG6" i="37"/>
  <c r="AG11" i="50"/>
  <c r="M20" i="50"/>
  <c r="M15" i="38"/>
  <c r="AK15" i="38"/>
  <c r="AK20" i="50"/>
  <c r="Z9" i="50"/>
  <c r="Z43" i="3" s="1"/>
  <c r="Z6" i="38"/>
  <c r="X9" i="50"/>
  <c r="X43" i="3" s="1"/>
  <c r="X6" i="38"/>
  <c r="H12" i="50"/>
  <c r="H6" i="36"/>
  <c r="AY6" i="39"/>
  <c r="AY10" i="50"/>
  <c r="AZ50" i="3" s="1"/>
  <c r="AS6" i="38"/>
  <c r="AS9" i="50"/>
  <c r="AT49" i="3" s="1"/>
  <c r="F15" i="50"/>
  <c r="F6" i="42"/>
  <c r="AN6" i="37"/>
  <c r="AN11" i="50"/>
  <c r="AN33" i="38"/>
  <c r="M79" i="3"/>
  <c r="BB24" i="50"/>
  <c r="L12" i="50"/>
  <c r="L6" i="36"/>
  <c r="T7" i="22"/>
  <c r="T22" i="22" s="1"/>
  <c r="T25" i="22" s="1"/>
  <c r="R21" i="50"/>
  <c r="R13" i="39"/>
  <c r="U20" i="50"/>
  <c r="U15" i="38"/>
  <c r="AY13" i="39"/>
  <c r="AY21" i="50"/>
  <c r="D21" i="50"/>
  <c r="D13" i="39"/>
  <c r="U11" i="50"/>
  <c r="U6" i="37"/>
  <c r="C6" i="39"/>
  <c r="C10" i="50"/>
  <c r="G18" i="22"/>
  <c r="D11" i="22"/>
  <c r="E11" i="22"/>
  <c r="AK7" i="22"/>
  <c r="BB13" i="39"/>
  <c r="BB21" i="50"/>
  <c r="AN6" i="36"/>
  <c r="AN12" i="50"/>
  <c r="AR6" i="42"/>
  <c r="AR15" i="50"/>
  <c r="BC6" i="42"/>
  <c r="BC15" i="50"/>
  <c r="J11" i="50"/>
  <c r="J6" i="37"/>
  <c r="F10" i="50"/>
  <c r="F44" i="3" s="1"/>
  <c r="F6" i="39"/>
  <c r="Y15" i="50"/>
  <c r="Y6" i="42"/>
  <c r="AH6" i="42"/>
  <c r="AH15" i="50"/>
  <c r="BC6" i="37"/>
  <c r="BC11" i="50"/>
  <c r="AD6" i="38"/>
  <c r="AD9" i="50"/>
  <c r="AE49" i="3" s="1"/>
  <c r="O11" i="50"/>
  <c r="O6" i="37"/>
  <c r="D15" i="50"/>
  <c r="D6" i="42"/>
  <c r="AO6" i="42"/>
  <c r="AO15" i="50"/>
  <c r="Y9" i="50"/>
  <c r="Y43" i="3" s="1"/>
  <c r="Y6" i="38"/>
  <c r="I10" i="50"/>
  <c r="I44" i="3" s="1"/>
  <c r="I6" i="39"/>
  <c r="AX6" i="42"/>
  <c r="AX15" i="50"/>
  <c r="S10" i="50"/>
  <c r="S44" i="3" s="1"/>
  <c r="S6" i="39"/>
  <c r="AA6" i="39"/>
  <c r="AA10" i="50"/>
  <c r="AA44" i="3" s="1"/>
  <c r="AK6" i="36"/>
  <c r="AK12" i="50"/>
  <c r="R9" i="50"/>
  <c r="R43" i="3" s="1"/>
  <c r="R6" i="38"/>
  <c r="P9" i="50"/>
  <c r="P43" i="3" s="1"/>
  <c r="P6" i="38"/>
  <c r="J10" i="50"/>
  <c r="J44" i="3" s="1"/>
  <c r="J6" i="39"/>
  <c r="AW6" i="39"/>
  <c r="AW10" i="50"/>
  <c r="AX50" i="3" s="1"/>
  <c r="AP6" i="39"/>
  <c r="AP10" i="50"/>
  <c r="AQ50" i="3" s="1"/>
  <c r="W11" i="50"/>
  <c r="W6" i="37"/>
  <c r="AZ15" i="38"/>
  <c r="AZ20" i="50"/>
  <c r="K8" i="22"/>
  <c r="K10" i="22" s="1"/>
  <c r="AF13" i="39"/>
  <c r="AF21" i="50"/>
  <c r="AB18" i="22"/>
  <c r="AB22" i="22" s="1"/>
  <c r="AB25" i="22" s="1"/>
  <c r="T11" i="50"/>
  <c r="T6" i="37"/>
  <c r="AU24" i="50"/>
  <c r="Q12" i="22"/>
  <c r="Q13" i="22"/>
  <c r="Q58" i="3" s="1"/>
  <c r="AM67" i="3"/>
  <c r="AL20" i="22"/>
  <c r="AO7" i="22"/>
  <c r="BC15" i="38"/>
  <c r="BC20" i="50"/>
  <c r="BC18" i="50" s="1"/>
  <c r="AR18" i="22"/>
  <c r="AJ8" i="22"/>
  <c r="AJ10" i="22" s="1"/>
  <c r="S21" i="50"/>
  <c r="S13" i="39"/>
  <c r="AT13" i="39"/>
  <c r="AT21" i="50"/>
  <c r="N10" i="50"/>
  <c r="N44" i="3" s="1"/>
  <c r="N6" i="39"/>
  <c r="AE12" i="22"/>
  <c r="AE17" i="22" s="1"/>
  <c r="AD18" i="22"/>
  <c r="AL15" i="38"/>
  <c r="AL20" i="50"/>
  <c r="BB6" i="37"/>
  <c r="BB11" i="50"/>
  <c r="S15" i="50"/>
  <c r="S6" i="42"/>
  <c r="AF6" i="39"/>
  <c r="AF10" i="50"/>
  <c r="AG50" i="3" s="1"/>
  <c r="AW15" i="38"/>
  <c r="AX88" i="3" s="1"/>
  <c r="AW20" i="50"/>
  <c r="AI15" i="38"/>
  <c r="AI20" i="50"/>
  <c r="AH6" i="38"/>
  <c r="AH9" i="50"/>
  <c r="AI49" i="3" s="1"/>
  <c r="AP6" i="36"/>
  <c r="AP12" i="50"/>
  <c r="BB6" i="36"/>
  <c r="BB12" i="50"/>
  <c r="R12" i="50"/>
  <c r="R6" i="36"/>
  <c r="K15" i="50"/>
  <c r="K6" i="42"/>
  <c r="F11" i="50"/>
  <c r="F6" i="37"/>
  <c r="Z12" i="50"/>
  <c r="Z6" i="36"/>
  <c r="X10" i="50"/>
  <c r="X44" i="3" s="1"/>
  <c r="X6" i="39"/>
  <c r="T15" i="50"/>
  <c r="T6" i="42"/>
  <c r="AZ6" i="38"/>
  <c r="AZ9" i="50"/>
  <c r="BA49" i="3" s="1"/>
  <c r="L9" i="50"/>
  <c r="L43" i="3" s="1"/>
  <c r="L6" i="38"/>
  <c r="Q11" i="50"/>
  <c r="Q6" i="37"/>
  <c r="BA6" i="42"/>
  <c r="BA15" i="50"/>
  <c r="G12" i="50"/>
  <c r="G6" i="36"/>
  <c r="AM6" i="39"/>
  <c r="AM10" i="50"/>
  <c r="AN50" i="3" s="1"/>
  <c r="H9" i="50"/>
  <c r="H43" i="3" s="1"/>
  <c r="H6" i="38"/>
  <c r="AQ6" i="38"/>
  <c r="AQ9" i="50"/>
  <c r="AR49" i="3" s="1"/>
  <c r="N11" i="50"/>
  <c r="N6" i="37"/>
  <c r="AG6" i="39"/>
  <c r="AG10" i="50"/>
  <c r="AH50" i="3" s="1"/>
  <c r="AH6" i="39"/>
  <c r="AH10" i="50"/>
  <c r="AI50" i="3" s="1"/>
  <c r="AV13" i="39"/>
  <c r="AV21" i="50"/>
  <c r="AS15" i="38"/>
  <c r="AS20" i="50"/>
  <c r="AK6" i="42"/>
  <c r="AK15" i="50"/>
  <c r="W6" i="39"/>
  <c r="W10" i="50"/>
  <c r="W44" i="3" s="1"/>
  <c r="C11" i="50"/>
  <c r="C6" i="37"/>
  <c r="AR8" i="50"/>
  <c r="AS55" i="3"/>
  <c r="AL6" i="21"/>
  <c r="R15" i="22"/>
  <c r="R60" i="3" s="1"/>
  <c r="H12" i="22"/>
  <c r="H17" i="22" s="1"/>
  <c r="AT6" i="38"/>
  <c r="AT9" i="50"/>
  <c r="AU49" i="3" s="1"/>
  <c r="Q9" i="50"/>
  <c r="Q43" i="3" s="1"/>
  <c r="Q6" i="38"/>
  <c r="W57" i="3"/>
  <c r="W20" i="22"/>
  <c r="AR67" i="3"/>
  <c r="AR71" i="3" s="1"/>
  <c r="AQ20" i="22"/>
  <c r="AJ11" i="22"/>
  <c r="AU11" i="22"/>
  <c r="AU22" i="22" s="1"/>
  <c r="AU25" i="22" s="1"/>
  <c r="V12" i="22"/>
  <c r="V17" i="22" s="1"/>
  <c r="G15" i="50"/>
  <c r="G6" i="42"/>
  <c r="AR6" i="37"/>
  <c r="AR11" i="50"/>
  <c r="AD12" i="22"/>
  <c r="AN18" i="22"/>
  <c r="BB6" i="38"/>
  <c r="BB9" i="50"/>
  <c r="BC49" i="3" s="1"/>
  <c r="AV15" i="38"/>
  <c r="AV20" i="50"/>
  <c r="AD13" i="39"/>
  <c r="AE104" i="3" s="1"/>
  <c r="AD21" i="50"/>
  <c r="O9" i="50"/>
  <c r="O43" i="3" s="1"/>
  <c r="O6" i="38"/>
  <c r="M11" i="50"/>
  <c r="M6" i="37"/>
  <c r="BC6" i="39"/>
  <c r="BC10" i="50"/>
  <c r="BD50" i="3" s="1"/>
  <c r="I15" i="50"/>
  <c r="I6" i="42"/>
  <c r="U9" i="50"/>
  <c r="U43" i="3" s="1"/>
  <c r="U6" i="38"/>
  <c r="AO6" i="37"/>
  <c r="AO11" i="50"/>
  <c r="E15" i="50"/>
  <c r="E6" i="42"/>
  <c r="AA6" i="36"/>
  <c r="AA12" i="50"/>
  <c r="AO6" i="38"/>
  <c r="AO9" i="50"/>
  <c r="AP49" i="3" s="1"/>
  <c r="AT6" i="37"/>
  <c r="AT11" i="50"/>
  <c r="J15" i="50"/>
  <c r="J6" i="42"/>
  <c r="AO6" i="39"/>
  <c r="AO10" i="50"/>
  <c r="AP50" i="3" s="1"/>
  <c r="AJ6" i="39"/>
  <c r="AJ10" i="50"/>
  <c r="AK50" i="3" s="1"/>
  <c r="AN6" i="39"/>
  <c r="AN10" i="50"/>
  <c r="AO50" i="3" s="1"/>
  <c r="AP6" i="38"/>
  <c r="AP9" i="50"/>
  <c r="AQ49" i="3" s="1"/>
  <c r="Q10" i="50"/>
  <c r="Q44" i="3" s="1"/>
  <c r="Q6" i="39"/>
  <c r="AE6" i="39"/>
  <c r="AE10" i="50"/>
  <c r="AF50" i="3" s="1"/>
  <c r="BA6" i="39"/>
  <c r="BA10" i="50"/>
  <c r="BB50" i="3" s="1"/>
  <c r="AK6" i="37"/>
  <c r="AK11" i="50"/>
  <c r="AL13" i="39"/>
  <c r="AL21" i="50"/>
  <c r="C15" i="50"/>
  <c r="C6" i="42"/>
  <c r="Q12" i="50"/>
  <c r="Q6" i="36"/>
  <c r="AD11" i="39"/>
  <c r="AE105" i="3" s="1"/>
  <c r="AD10" i="39"/>
  <c r="AO11" i="39"/>
  <c r="AP105" i="3" s="1"/>
  <c r="AO10" i="39"/>
  <c r="AA55" i="3"/>
  <c r="AA8" i="50"/>
  <c r="BA24" i="50"/>
  <c r="P18" i="22"/>
  <c r="AK18" i="22"/>
  <c r="AU67" i="3"/>
  <c r="AT20" i="22"/>
  <c r="U57" i="3"/>
  <c r="U20" i="22"/>
  <c r="R20" i="50"/>
  <c r="R15" i="38"/>
  <c r="N12" i="50"/>
  <c r="N6" i="36"/>
  <c r="L10" i="50"/>
  <c r="L44" i="3" s="1"/>
  <c r="L6" i="39"/>
  <c r="AD6" i="42"/>
  <c r="AD15" i="50"/>
  <c r="AH7" i="22"/>
  <c r="AH22" i="22" s="1"/>
  <c r="AH25" i="22" s="1"/>
  <c r="D18" i="22"/>
  <c r="V13" i="39"/>
  <c r="V21" i="50"/>
  <c r="AE6" i="36"/>
  <c r="AE12" i="50"/>
  <c r="AE6" i="37"/>
  <c r="AE11" i="50"/>
  <c r="AR6" i="38"/>
  <c r="AR9" i="50"/>
  <c r="AS49" i="3" s="1"/>
  <c r="U21" i="50"/>
  <c r="U13" i="39"/>
  <c r="U6" i="22"/>
  <c r="AH13" i="39"/>
  <c r="AH21" i="50"/>
  <c r="X15" i="50"/>
  <c r="X6" i="42"/>
  <c r="AJ15" i="38"/>
  <c r="AJ20" i="50"/>
  <c r="AI13" i="39"/>
  <c r="AI21" i="50"/>
  <c r="AZ6" i="37"/>
  <c r="AZ11" i="50"/>
  <c r="G11" i="50"/>
  <c r="G6" i="37"/>
  <c r="AP6" i="37"/>
  <c r="AP11" i="50"/>
  <c r="AG6" i="38"/>
  <c r="AG9" i="50"/>
  <c r="AH49" i="3" s="1"/>
  <c r="AY6" i="42"/>
  <c r="AY15" i="50"/>
  <c r="S9" i="50"/>
  <c r="S43" i="3" s="1"/>
  <c r="S6" i="38"/>
  <c r="AF6" i="38"/>
  <c r="AF9" i="50"/>
  <c r="AG49" i="3" s="1"/>
  <c r="H10" i="50"/>
  <c r="H44" i="3" s="1"/>
  <c r="H6" i="39"/>
  <c r="V20" i="50"/>
  <c r="V15" i="38"/>
  <c r="Q20" i="50"/>
  <c r="Q15" i="38"/>
  <c r="I9" i="50"/>
  <c r="I43" i="3" s="1"/>
  <c r="I6" i="38"/>
  <c r="D9" i="50"/>
  <c r="D43" i="3" s="1"/>
  <c r="D6" i="38"/>
  <c r="I12" i="50"/>
  <c r="I6" i="36"/>
  <c r="H15" i="50"/>
  <c r="H6" i="42"/>
  <c r="AN6" i="42"/>
  <c r="AN15" i="50"/>
  <c r="U15" i="50"/>
  <c r="U6" i="42"/>
  <c r="AS6" i="42"/>
  <c r="AS15" i="50"/>
  <c r="AR6" i="39"/>
  <c r="AR10" i="50"/>
  <c r="AS50" i="3" s="1"/>
  <c r="J10" i="22"/>
  <c r="O20" i="50"/>
  <c r="O15" i="38"/>
  <c r="M9" i="50"/>
  <c r="M43" i="3" s="1"/>
  <c r="M6" i="38"/>
  <c r="G10" i="50"/>
  <c r="G44" i="3" s="1"/>
  <c r="G6" i="39"/>
  <c r="AB11" i="50"/>
  <c r="AB6" i="37"/>
  <c r="BC6" i="36"/>
  <c r="BC12" i="50"/>
  <c r="AS10" i="50"/>
  <c r="AT50" i="3" s="1"/>
  <c r="AS6" i="39"/>
  <c r="AA9" i="50"/>
  <c r="AA43" i="3" s="1"/>
  <c r="AA6" i="38"/>
  <c r="AL6" i="37"/>
  <c r="AL11" i="50"/>
  <c r="P11" i="50"/>
  <c r="P6" i="37"/>
  <c r="AF6" i="36"/>
  <c r="AF12" i="50"/>
  <c r="L20" i="50"/>
  <c r="L15" i="38"/>
  <c r="I21" i="50"/>
  <c r="I13" i="39"/>
  <c r="U12" i="50"/>
  <c r="U6" i="36"/>
  <c r="AI6" i="42"/>
  <c r="AI15" i="50"/>
  <c r="AD24" i="50"/>
  <c r="AV10" i="22"/>
  <c r="H21" i="50"/>
  <c r="H13" i="39"/>
  <c r="AO15" i="38"/>
  <c r="AO20" i="50"/>
  <c r="AG15" i="38"/>
  <c r="AG20" i="50"/>
  <c r="G20" i="50"/>
  <c r="G15" i="38"/>
  <c r="Z20" i="50"/>
  <c r="Z15" i="38"/>
  <c r="D15" i="38"/>
  <c r="D78" i="3" s="1"/>
  <c r="D20" i="50"/>
  <c r="N12" i="39"/>
  <c r="N99" i="3"/>
  <c r="D79" i="3"/>
  <c r="AE33" i="38"/>
  <c r="O79" i="3"/>
  <c r="AP33" i="38"/>
  <c r="X11" i="50"/>
  <c r="X6" i="37"/>
  <c r="V9" i="50"/>
  <c r="V43" i="3" s="1"/>
  <c r="V6" i="38"/>
  <c r="AP13" i="39"/>
  <c r="AP21" i="50"/>
  <c r="O21" i="50"/>
  <c r="O13" i="39"/>
  <c r="N9" i="50"/>
  <c r="N43" i="3" s="1"/>
  <c r="N6" i="38"/>
  <c r="AU6" i="37"/>
  <c r="AU11" i="50"/>
  <c r="C21" i="50"/>
  <c r="C13" i="39"/>
  <c r="U10" i="50"/>
  <c r="U44" i="3" s="1"/>
  <c r="U6" i="39"/>
  <c r="AK13" i="39"/>
  <c r="AK21" i="50"/>
  <c r="AE15" i="38"/>
  <c r="AE20" i="50"/>
  <c r="L21" i="50"/>
  <c r="L13" i="39"/>
  <c r="AF33" i="38"/>
  <c r="E79" i="3"/>
  <c r="P10" i="38"/>
  <c r="P11" i="38"/>
  <c r="AA21" i="50"/>
  <c r="AA13" i="39"/>
  <c r="E10" i="50"/>
  <c r="E44" i="3" s="1"/>
  <c r="E6" i="39"/>
  <c r="Q15" i="50"/>
  <c r="Q6" i="42"/>
  <c r="Y12" i="50"/>
  <c r="Y6" i="36"/>
  <c r="P10" i="50"/>
  <c r="P44" i="3" s="1"/>
  <c r="P6" i="39"/>
  <c r="AG6" i="42"/>
  <c r="AG15" i="50"/>
  <c r="J20" i="50"/>
  <c r="J15" i="38"/>
  <c r="AX15" i="38"/>
  <c r="AX20" i="50"/>
  <c r="AX18" i="50" s="1"/>
  <c r="BB10" i="22"/>
  <c r="AG13" i="39"/>
  <c r="AG21" i="50"/>
  <c r="T10" i="50"/>
  <c r="T44" i="3" s="1"/>
  <c r="T6" i="39"/>
  <c r="AS13" i="39"/>
  <c r="AS21" i="50"/>
  <c r="Z11" i="50"/>
  <c r="Z6" i="37"/>
  <c r="AB20" i="50"/>
  <c r="AB15" i="38"/>
  <c r="AD8" i="22"/>
  <c r="AD10" i="22" s="1"/>
  <c r="AK12" i="39"/>
  <c r="AL105" i="3"/>
  <c r="AS12" i="39"/>
  <c r="AT105" i="3"/>
  <c r="G11" i="38"/>
  <c r="AR33" i="38"/>
  <c r="Q79" i="3"/>
  <c r="AK10" i="38"/>
  <c r="AK14" i="38" s="1"/>
  <c r="E12" i="50"/>
  <c r="E6" i="36"/>
  <c r="E11" i="50"/>
  <c r="E6" i="37"/>
  <c r="AQ6" i="36"/>
  <c r="AQ12" i="50"/>
  <c r="M10" i="50"/>
  <c r="M44" i="3" s="1"/>
  <c r="M6" i="39"/>
  <c r="T20" i="50"/>
  <c r="T15" i="38"/>
  <c r="K11" i="50"/>
  <c r="K6" i="37"/>
  <c r="G21" i="50"/>
  <c r="G13" i="39"/>
  <c r="H20" i="50"/>
  <c r="H15" i="38"/>
  <c r="S20" i="50"/>
  <c r="S15" i="38"/>
  <c r="S78" i="3" s="1"/>
  <c r="K21" i="50"/>
  <c r="K13" i="39"/>
  <c r="J21" i="50"/>
  <c r="J13" i="39"/>
  <c r="C20" i="50"/>
  <c r="C15" i="38"/>
  <c r="W21" i="50"/>
  <c r="W13" i="39"/>
  <c r="AL11" i="39"/>
  <c r="AM105" i="3" s="1"/>
  <c r="AT11" i="39"/>
  <c r="AU105" i="3" s="1"/>
  <c r="J79" i="3"/>
  <c r="AK33" i="38"/>
  <c r="AS33" i="38"/>
  <c r="R79" i="3"/>
  <c r="X21" i="50"/>
  <c r="X13" i="39"/>
  <c r="O12" i="50"/>
  <c r="O6" i="36"/>
  <c r="P21" i="50"/>
  <c r="P13" i="39"/>
  <c r="F12" i="50"/>
  <c r="F6" i="36"/>
  <c r="K20" i="50"/>
  <c r="K15" i="38"/>
  <c r="AD6" i="37"/>
  <c r="AD11" i="50"/>
  <c r="AF6" i="37"/>
  <c r="AF11" i="50"/>
  <c r="AN13" i="39"/>
  <c r="AN21" i="50"/>
  <c r="AR13" i="39"/>
  <c r="AR21" i="50"/>
  <c r="AF15" i="38"/>
  <c r="AF20" i="50"/>
  <c r="AF18" i="50" s="1"/>
  <c r="Y20" i="50"/>
  <c r="Y15" i="38"/>
  <c r="AE13" i="39"/>
  <c r="AE21" i="50"/>
  <c r="S79" i="3"/>
  <c r="AT33" i="38"/>
  <c r="R13" i="22"/>
  <c r="R58" i="3" s="1"/>
  <c r="R11" i="39"/>
  <c r="R99" i="3" s="1"/>
  <c r="AL33" i="38"/>
  <c r="K79" i="3"/>
  <c r="T79" i="3"/>
  <c r="AU33" i="38"/>
  <c r="I20" i="50"/>
  <c r="I18" i="50" s="1"/>
  <c r="I27" i="50" s="1"/>
  <c r="I15" i="38"/>
  <c r="BB15" i="38"/>
  <c r="BB20" i="50"/>
  <c r="BB18" i="50" s="1"/>
  <c r="X20" i="50"/>
  <c r="X15" i="38"/>
  <c r="BA6" i="37"/>
  <c r="BA11" i="50"/>
  <c r="AT15" i="38"/>
  <c r="AT20" i="50"/>
  <c r="AT18" i="50" s="1"/>
  <c r="AT12" i="39"/>
  <c r="AM13" i="39"/>
  <c r="AM21" i="50"/>
  <c r="F21" i="50"/>
  <c r="F13" i="39"/>
  <c r="Y13" i="39"/>
  <c r="Y21" i="50"/>
  <c r="N21" i="50"/>
  <c r="N18" i="50" s="1"/>
  <c r="N13" i="39"/>
  <c r="L79" i="3"/>
  <c r="AM33" i="38"/>
  <c r="T21" i="50"/>
  <c r="T13" i="39"/>
  <c r="Q21" i="50"/>
  <c r="Q13" i="39"/>
  <c r="AU13" i="39"/>
  <c r="AU21" i="50"/>
  <c r="W20" i="50"/>
  <c r="W15" i="38"/>
  <c r="AW13" i="39"/>
  <c r="AW21" i="50"/>
  <c r="AE6" i="42"/>
  <c r="AE15" i="50"/>
  <c r="AH6" i="36"/>
  <c r="AH12" i="50"/>
  <c r="S12" i="50"/>
  <c r="S6" i="36"/>
  <c r="AU15" i="38"/>
  <c r="AU20" i="50"/>
  <c r="AU18" i="50" s="1"/>
  <c r="Z15" i="50"/>
  <c r="Z6" i="42"/>
  <c r="AB21" i="50"/>
  <c r="AB13" i="39"/>
  <c r="AM6" i="38"/>
  <c r="AM9" i="50"/>
  <c r="AN49" i="3" s="1"/>
  <c r="AS12" i="50"/>
  <c r="AS6" i="36"/>
  <c r="AY15" i="38"/>
  <c r="AY20" i="50"/>
  <c r="AY18" i="50" s="1"/>
  <c r="AR15" i="38"/>
  <c r="AR20" i="50"/>
  <c r="AH15" i="38"/>
  <c r="AI88" i="3" s="1"/>
  <c r="AH20" i="50"/>
  <c r="F20" i="50"/>
  <c r="F18" i="50" s="1"/>
  <c r="F15" i="38"/>
  <c r="AV6" i="42"/>
  <c r="AV15" i="50"/>
  <c r="AA20" i="50"/>
  <c r="AA18" i="50" s="1"/>
  <c r="AA27" i="50" s="1"/>
  <c r="AA15" i="38"/>
  <c r="M21" i="50"/>
  <c r="M13" i="39"/>
  <c r="E21" i="50"/>
  <c r="E13" i="39"/>
  <c r="AQ13" i="39"/>
  <c r="AQ21" i="50"/>
  <c r="AD33" i="38"/>
  <c r="N79" i="3"/>
  <c r="AO33" i="38"/>
  <c r="AP15" i="38"/>
  <c r="AQ88" i="3" s="1"/>
  <c r="AP20" i="50"/>
  <c r="AD15" i="38"/>
  <c r="AD20" i="50"/>
  <c r="AD18" i="50" s="1"/>
  <c r="H25" i="50"/>
  <c r="AB25" i="50"/>
  <c r="G25" i="50"/>
  <c r="AD25" i="50"/>
  <c r="AL25" i="50"/>
  <c r="X25" i="50"/>
  <c r="AH25" i="50"/>
  <c r="AW25" i="50"/>
  <c r="D17" i="38"/>
  <c r="D80" i="3"/>
  <c r="AE34" i="38"/>
  <c r="AL34" i="38"/>
  <c r="K80" i="3"/>
  <c r="S80" i="3"/>
  <c r="AT34" i="38"/>
  <c r="AA80" i="3"/>
  <c r="BB34" i="38"/>
  <c r="I79" i="3"/>
  <c r="AJ33" i="38"/>
  <c r="AB79" i="3"/>
  <c r="BC33" i="38"/>
  <c r="AW17" i="38"/>
  <c r="E80" i="3"/>
  <c r="AF34" i="38"/>
  <c r="L80" i="3"/>
  <c r="AM34" i="38"/>
  <c r="T80" i="3"/>
  <c r="AU34" i="38"/>
  <c r="AB80" i="3"/>
  <c r="BC34" i="38"/>
  <c r="U79" i="3"/>
  <c r="AV33" i="38"/>
  <c r="S17" i="38"/>
  <c r="AH17" i="38"/>
  <c r="P7" i="22"/>
  <c r="F80" i="3"/>
  <c r="AG34" i="38"/>
  <c r="AN34" i="38"/>
  <c r="M80" i="3"/>
  <c r="AV34" i="38"/>
  <c r="U80" i="3"/>
  <c r="AW33" i="38"/>
  <c r="V79" i="3"/>
  <c r="E6" i="22"/>
  <c r="AD15" i="39"/>
  <c r="AP17" i="38"/>
  <c r="G80" i="3"/>
  <c r="AH34" i="38"/>
  <c r="N80" i="3"/>
  <c r="AO34" i="38"/>
  <c r="V80" i="3"/>
  <c r="AW34" i="38"/>
  <c r="AX33" i="38"/>
  <c r="W79" i="3"/>
  <c r="C17" i="38"/>
  <c r="AX15" i="39"/>
  <c r="H80" i="3"/>
  <c r="AI34" i="38"/>
  <c r="O80" i="3"/>
  <c r="AP34" i="38"/>
  <c r="W80" i="3"/>
  <c r="AX34" i="38"/>
  <c r="X79" i="3"/>
  <c r="AY33" i="38"/>
  <c r="I80" i="3"/>
  <c r="AJ34" i="38"/>
  <c r="P80" i="3"/>
  <c r="AQ34" i="38"/>
  <c r="AY34" i="38"/>
  <c r="X80" i="3"/>
  <c r="AZ33" i="38"/>
  <c r="Y79" i="3"/>
  <c r="AY7" i="22"/>
  <c r="Q80" i="3"/>
  <c r="AR34" i="38"/>
  <c r="AZ34" i="38"/>
  <c r="Y80" i="3"/>
  <c r="F79" i="3"/>
  <c r="AG33" i="38"/>
  <c r="Z79" i="3"/>
  <c r="BA33" i="38"/>
  <c r="D8" i="39"/>
  <c r="AX18" i="22"/>
  <c r="AD34" i="38"/>
  <c r="J80" i="3"/>
  <c r="AK34" i="38"/>
  <c r="R80" i="3"/>
  <c r="AS34" i="38"/>
  <c r="Z80" i="3"/>
  <c r="BA34" i="38"/>
  <c r="H79" i="3"/>
  <c r="AI33" i="38"/>
  <c r="BB33" i="38"/>
  <c r="AA79" i="3"/>
  <c r="C12" i="22"/>
  <c r="C17" i="22" s="1"/>
  <c r="AN24" i="50"/>
  <c r="AS12" i="22"/>
  <c r="AS17" i="22" s="1"/>
  <c r="AS6" i="22"/>
  <c r="V25" i="50"/>
  <c r="AX24" i="50"/>
  <c r="S11" i="22"/>
  <c r="AO6" i="22"/>
  <c r="Z18" i="22"/>
  <c r="Z22" i="22" s="1"/>
  <c r="Z25" i="22" s="1"/>
  <c r="AX12" i="22"/>
  <c r="AX17" i="22" s="1"/>
  <c r="I7" i="22"/>
  <c r="I22" i="22" s="1"/>
  <c r="I25" i="22" s="1"/>
  <c r="AZ18" i="50"/>
  <c r="AI12" i="22"/>
  <c r="AI17" i="22" s="1"/>
  <c r="AT13" i="22"/>
  <c r="AU68" i="3" s="1"/>
  <c r="BA7" i="50"/>
  <c r="Y7" i="22"/>
  <c r="AH71" i="3" l="1"/>
  <c r="T61" i="3"/>
  <c r="AK18" i="50"/>
  <c r="AR22" i="22"/>
  <c r="AR25" i="22" s="1"/>
  <c r="L18" i="50"/>
  <c r="L27" i="50" s="1"/>
  <c r="H18" i="50"/>
  <c r="T18" i="50"/>
  <c r="T27" i="50" s="1"/>
  <c r="P18" i="50"/>
  <c r="P27" i="50" s="1"/>
  <c r="AB18" i="50"/>
  <c r="AE18" i="50"/>
  <c r="AF7" i="50"/>
  <c r="AL18" i="50"/>
  <c r="O18" i="50"/>
  <c r="O27" i="50" s="1"/>
  <c r="Z18" i="50"/>
  <c r="Z27" i="50" s="1"/>
  <c r="AK27" i="50"/>
  <c r="BB7" i="50"/>
  <c r="BC41" i="3" s="1"/>
  <c r="BC51" i="3" s="1"/>
  <c r="AY7" i="50"/>
  <c r="AW7" i="50"/>
  <c r="AT27" i="50"/>
  <c r="AJ18" i="50"/>
  <c r="AV18" i="50"/>
  <c r="AR7" i="50"/>
  <c r="AO18" i="50"/>
  <c r="AO27" i="50" s="1"/>
  <c r="AL7" i="50"/>
  <c r="AI7" i="50"/>
  <c r="Y18" i="50"/>
  <c r="Y27" i="50" s="1"/>
  <c r="AM7" i="50"/>
  <c r="AS18" i="50"/>
  <c r="AS27" i="50" s="1"/>
  <c r="AM18" i="50"/>
  <c r="AM27" i="50" s="1"/>
  <c r="G18" i="50"/>
  <c r="G27" i="50" s="1"/>
  <c r="S18" i="50"/>
  <c r="S27" i="50" s="1"/>
  <c r="Q18" i="50"/>
  <c r="Q27" i="50" s="1"/>
  <c r="AQ7" i="50"/>
  <c r="M18" i="50"/>
  <c r="AN7" i="50"/>
  <c r="AI18" i="50"/>
  <c r="AI27" i="50" s="1"/>
  <c r="AH18" i="50"/>
  <c r="AH27" i="50" s="1"/>
  <c r="AK7" i="50"/>
  <c r="J18" i="50"/>
  <c r="J27" i="50" s="1"/>
  <c r="AL27" i="50"/>
  <c r="BC27" i="50"/>
  <c r="AZ7" i="50"/>
  <c r="AV7" i="50"/>
  <c r="AP7" i="50"/>
  <c r="AP18" i="50"/>
  <c r="AP27" i="50" s="1"/>
  <c r="AY27" i="50"/>
  <c r="C18" i="50"/>
  <c r="C27" i="50" s="1"/>
  <c r="V18" i="50"/>
  <c r="V27" i="50" s="1"/>
  <c r="R18" i="50"/>
  <c r="R27" i="50" s="1"/>
  <c r="AQ18" i="50"/>
  <c r="AX7" i="50"/>
  <c r="AJ7" i="50"/>
  <c r="AD7" i="50"/>
  <c r="AN18" i="50"/>
  <c r="AN27" i="50" s="1"/>
  <c r="W18" i="50"/>
  <c r="W27" i="50" s="1"/>
  <c r="K18" i="50"/>
  <c r="K27" i="50" s="1"/>
  <c r="AW18" i="50"/>
  <c r="AG18" i="50"/>
  <c r="AG27" i="50" s="1"/>
  <c r="AR18" i="50"/>
  <c r="AR27" i="50" s="1"/>
  <c r="P14" i="38"/>
  <c r="AI5" i="38"/>
  <c r="AH25" i="38"/>
  <c r="I5" i="38"/>
  <c r="H25" i="38"/>
  <c r="Q17" i="22"/>
  <c r="AA61" i="3"/>
  <c r="AK22" i="22"/>
  <c r="AK25" i="22" s="1"/>
  <c r="AI22" i="22"/>
  <c r="AI25" i="22" s="1"/>
  <c r="O61" i="3"/>
  <c r="AQ71" i="3"/>
  <c r="D22" i="22"/>
  <c r="D25" i="22" s="1"/>
  <c r="S22" i="22"/>
  <c r="S25" i="22" s="1"/>
  <c r="Y6" i="21"/>
  <c r="Y7" i="50"/>
  <c r="AD27" i="50"/>
  <c r="H27" i="50"/>
  <c r="V13" i="50"/>
  <c r="V6" i="35"/>
  <c r="AB27" i="50"/>
  <c r="AM41" i="3"/>
  <c r="AM51" i="3" s="1"/>
  <c r="AP55" i="3"/>
  <c r="AO8" i="50"/>
  <c r="K6" i="35"/>
  <c r="K13" i="50"/>
  <c r="AG7" i="50"/>
  <c r="AO7" i="50"/>
  <c r="BA6" i="35"/>
  <c r="BA13" i="50"/>
  <c r="W6" i="43"/>
  <c r="W14" i="50"/>
  <c r="D18" i="50"/>
  <c r="AP6" i="43"/>
  <c r="AP14" i="50"/>
  <c r="F25" i="50"/>
  <c r="F27" i="50" s="1"/>
  <c r="AE25" i="50"/>
  <c r="AE27" i="50" s="1"/>
  <c r="N14" i="50"/>
  <c r="N6" i="43"/>
  <c r="AR104" i="3"/>
  <c r="AQ15" i="39"/>
  <c r="AB98" i="3"/>
  <c r="AB15" i="39"/>
  <c r="AV88" i="3"/>
  <c r="AU17" i="38"/>
  <c r="T98" i="3"/>
  <c r="T15" i="39"/>
  <c r="BC88" i="3"/>
  <c r="BB17" i="38"/>
  <c r="AS104" i="3"/>
  <c r="AR15" i="39"/>
  <c r="X98" i="3"/>
  <c r="X15" i="39"/>
  <c r="AT6" i="39"/>
  <c r="AT10" i="50"/>
  <c r="AU50" i="3" s="1"/>
  <c r="J15" i="39"/>
  <c r="J98" i="3"/>
  <c r="G98" i="3"/>
  <c r="G15" i="39"/>
  <c r="M96" i="3"/>
  <c r="M17" i="39"/>
  <c r="T96" i="3"/>
  <c r="T100" i="3" s="1"/>
  <c r="T17" i="39"/>
  <c r="V76" i="3"/>
  <c r="V19" i="38"/>
  <c r="V22" i="38" s="1"/>
  <c r="O78" i="3"/>
  <c r="O17" i="38"/>
  <c r="D76" i="3"/>
  <c r="D19" i="38"/>
  <c r="D22" i="38" s="1"/>
  <c r="H96" i="3"/>
  <c r="H17" i="39"/>
  <c r="AS76" i="3"/>
  <c r="AR19" i="38"/>
  <c r="AR22" i="38" s="1"/>
  <c r="R78" i="3"/>
  <c r="R17" i="38"/>
  <c r="AL67" i="3"/>
  <c r="AK20" i="22"/>
  <c r="AD12" i="39"/>
  <c r="U76" i="3"/>
  <c r="U19" i="38"/>
  <c r="U22" i="38" s="1"/>
  <c r="AU76" i="3"/>
  <c r="AT19" i="38"/>
  <c r="AT22" i="38" s="1"/>
  <c r="AT88" i="3"/>
  <c r="AS17" i="38"/>
  <c r="AH96" i="3"/>
  <c r="AG17" i="39"/>
  <c r="AN96" i="3"/>
  <c r="AM17" i="39"/>
  <c r="L76" i="3"/>
  <c r="L19" i="38"/>
  <c r="L22" i="38" s="1"/>
  <c r="AJ88" i="3"/>
  <c r="AI17" i="38"/>
  <c r="AG96" i="3"/>
  <c r="AF17" i="39"/>
  <c r="AE67" i="3"/>
  <c r="AD20" i="22"/>
  <c r="S98" i="3"/>
  <c r="S15" i="39"/>
  <c r="R98" i="3"/>
  <c r="R15" i="39"/>
  <c r="AS11" i="50"/>
  <c r="AS7" i="50" s="1"/>
  <c r="AS6" i="37"/>
  <c r="Z76" i="3"/>
  <c r="Z19" i="38"/>
  <c r="Z22" i="38" s="1"/>
  <c r="AO76" i="3"/>
  <c r="AN19" i="38"/>
  <c r="AN22" i="38" s="1"/>
  <c r="AD14" i="38"/>
  <c r="BD76" i="3"/>
  <c r="BC19" i="38"/>
  <c r="BC22" i="38" s="1"/>
  <c r="AW96" i="3"/>
  <c r="AV17" i="39"/>
  <c r="BC96" i="3"/>
  <c r="BB17" i="39"/>
  <c r="AY76" i="3"/>
  <c r="AX19" i="38"/>
  <c r="AX22" i="38" s="1"/>
  <c r="D96" i="3"/>
  <c r="D17" i="39"/>
  <c r="AE96" i="3"/>
  <c r="AE106" i="3" s="1"/>
  <c r="AD17" i="39"/>
  <c r="E18" i="50"/>
  <c r="E17" i="38"/>
  <c r="E78" i="3"/>
  <c r="AB7" i="50"/>
  <c r="AB41" i="3" s="1"/>
  <c r="AB45" i="3" s="1"/>
  <c r="AW41" i="3"/>
  <c r="AW51" i="3" s="1"/>
  <c r="BC22" i="22"/>
  <c r="BC25" i="22" s="1"/>
  <c r="H22" i="22"/>
  <c r="H25" i="22" s="1"/>
  <c r="H7" i="50"/>
  <c r="AX41" i="3"/>
  <c r="AX51" i="3" s="1"/>
  <c r="T7" i="50"/>
  <c r="AX6" i="22"/>
  <c r="M6" i="22"/>
  <c r="M7" i="22"/>
  <c r="AX25" i="50"/>
  <c r="AX27" i="50" s="1"/>
  <c r="M25" i="50"/>
  <c r="E98" i="3"/>
  <c r="E15" i="39"/>
  <c r="F78" i="3"/>
  <c r="F17" i="38"/>
  <c r="AZ88" i="3"/>
  <c r="AY17" i="38"/>
  <c r="AX104" i="3"/>
  <c r="AW15" i="39"/>
  <c r="Y98" i="3"/>
  <c r="Y15" i="39"/>
  <c r="AU88" i="3"/>
  <c r="AT17" i="38"/>
  <c r="I78" i="3"/>
  <c r="I17" i="38"/>
  <c r="E96" i="3"/>
  <c r="E17" i="39"/>
  <c r="AL104" i="3"/>
  <c r="AK15" i="39"/>
  <c r="AP88" i="3"/>
  <c r="AO17" i="38"/>
  <c r="AF96" i="3"/>
  <c r="AE17" i="39"/>
  <c r="AK96" i="3"/>
  <c r="AJ17" i="39"/>
  <c r="AP76" i="3"/>
  <c r="AO19" i="38"/>
  <c r="AO22" i="38" s="1"/>
  <c r="BC76" i="3"/>
  <c r="BB19" i="38"/>
  <c r="BB22" i="38" s="1"/>
  <c r="R12" i="22"/>
  <c r="R17" i="22" s="1"/>
  <c r="BD88" i="3"/>
  <c r="BC17" i="38"/>
  <c r="R76" i="3"/>
  <c r="R19" i="38"/>
  <c r="R22" i="38" s="1"/>
  <c r="BC104" i="3"/>
  <c r="BB15" i="39"/>
  <c r="AT76" i="3"/>
  <c r="AT92" i="3" s="1"/>
  <c r="AS19" i="38"/>
  <c r="AS22" i="38" s="1"/>
  <c r="AF76" i="3"/>
  <c r="AE19" i="38"/>
  <c r="AE22" i="38" s="1"/>
  <c r="AM96" i="3"/>
  <c r="AL17" i="39"/>
  <c r="AX76" i="3"/>
  <c r="AX92" i="3" s="1"/>
  <c r="AW19" i="38"/>
  <c r="AW22" i="38" s="1"/>
  <c r="AW27" i="50"/>
  <c r="F76" i="3"/>
  <c r="F19" i="38"/>
  <c r="F22" i="38" s="1"/>
  <c r="K96" i="3"/>
  <c r="K17" i="39"/>
  <c r="AW76" i="3"/>
  <c r="AV19" i="38"/>
  <c r="AV22" i="38" s="1"/>
  <c r="AP104" i="3"/>
  <c r="AO15" i="39"/>
  <c r="K76" i="3"/>
  <c r="K19" i="38"/>
  <c r="K22" i="38" s="1"/>
  <c r="E76" i="3"/>
  <c r="E19" i="38"/>
  <c r="E22" i="38" s="1"/>
  <c r="BA104" i="3"/>
  <c r="AZ15" i="39"/>
  <c r="W7" i="50"/>
  <c r="O7" i="50"/>
  <c r="AT6" i="35"/>
  <c r="AT13" i="50"/>
  <c r="AY14" i="50"/>
  <c r="AY6" i="43"/>
  <c r="E55" i="3"/>
  <c r="E61" i="3" s="1"/>
  <c r="E8" i="50"/>
  <c r="AA6" i="43"/>
  <c r="AA14" i="50"/>
  <c r="BB25" i="50"/>
  <c r="BB27" i="50" s="1"/>
  <c r="W78" i="3"/>
  <c r="W17" i="38"/>
  <c r="F98" i="3"/>
  <c r="F15" i="39"/>
  <c r="AF104" i="3"/>
  <c r="AE15" i="39"/>
  <c r="AO104" i="3"/>
  <c r="AN15" i="39"/>
  <c r="AL13" i="22"/>
  <c r="AM68" i="3" s="1"/>
  <c r="AL12" i="22"/>
  <c r="AL6" i="22"/>
  <c r="K98" i="3"/>
  <c r="K15" i="39"/>
  <c r="G79" i="3"/>
  <c r="AH33" i="38"/>
  <c r="AB17" i="38"/>
  <c r="AB78" i="3"/>
  <c r="N76" i="3"/>
  <c r="N19" i="38"/>
  <c r="N22" i="38" s="1"/>
  <c r="Z78" i="3"/>
  <c r="Z17" i="38"/>
  <c r="I98" i="3"/>
  <c r="I15" i="39"/>
  <c r="I76" i="3"/>
  <c r="I82" i="3" s="1"/>
  <c r="I19" i="38"/>
  <c r="I22" i="38" s="1"/>
  <c r="AI104" i="3"/>
  <c r="AH15" i="39"/>
  <c r="Q96" i="3"/>
  <c r="Q17" i="39"/>
  <c r="O76" i="3"/>
  <c r="O19" i="38"/>
  <c r="O22" i="38" s="1"/>
  <c r="AO67" i="3"/>
  <c r="AN20" i="22"/>
  <c r="V6" i="21"/>
  <c r="V7" i="50"/>
  <c r="AW104" i="3"/>
  <c r="AV15" i="39"/>
  <c r="N96" i="3"/>
  <c r="N17" i="39"/>
  <c r="AQ96" i="3"/>
  <c r="AP17" i="39"/>
  <c r="G57" i="3"/>
  <c r="G20" i="22"/>
  <c r="D98" i="3"/>
  <c r="D15" i="39"/>
  <c r="AJ27" i="50"/>
  <c r="J76" i="3"/>
  <c r="J19" i="38"/>
  <c r="J22" i="38" s="1"/>
  <c r="BB88" i="3"/>
  <c r="BA17" i="38"/>
  <c r="Y17" i="39"/>
  <c r="Y96" i="3"/>
  <c r="Y100" i="3" s="1"/>
  <c r="AK76" i="3"/>
  <c r="AJ19" i="38"/>
  <c r="AJ22" i="38" s="1"/>
  <c r="AS41" i="3"/>
  <c r="AS51" i="3" s="1"/>
  <c r="AR6" i="21"/>
  <c r="N7" i="50"/>
  <c r="I7" i="50"/>
  <c r="Q14" i="50"/>
  <c r="Q6" i="43"/>
  <c r="AV71" i="3"/>
  <c r="X7" i="50"/>
  <c r="BA41" i="3"/>
  <c r="BA51" i="3" s="1"/>
  <c r="H61" i="3"/>
  <c r="AH6" i="21"/>
  <c r="AW71" i="3"/>
  <c r="AA7" i="50"/>
  <c r="AA41" i="3" s="1"/>
  <c r="AA45" i="3" s="1"/>
  <c r="N17" i="22"/>
  <c r="C7" i="50"/>
  <c r="B45" i="3" s="1"/>
  <c r="J6" i="21"/>
  <c r="J7" i="50"/>
  <c r="L14" i="50"/>
  <c r="L6" i="43"/>
  <c r="AI6" i="43"/>
  <c r="AI14" i="50"/>
  <c r="BC6" i="43"/>
  <c r="BC14" i="50"/>
  <c r="D14" i="50"/>
  <c r="D6" i="43"/>
  <c r="AZ13" i="50"/>
  <c r="AZ6" i="35"/>
  <c r="J6" i="22"/>
  <c r="J7" i="22"/>
  <c r="R13" i="50"/>
  <c r="R6" i="35"/>
  <c r="AU25" i="50"/>
  <c r="AU27" i="50" s="1"/>
  <c r="AQ6" i="43"/>
  <c r="AQ14" i="50"/>
  <c r="AZ25" i="50"/>
  <c r="AE88" i="3"/>
  <c r="AD17" i="38"/>
  <c r="M98" i="3"/>
  <c r="M100" i="3" s="1"/>
  <c r="M15" i="39"/>
  <c r="AU6" i="39"/>
  <c r="AU10" i="50"/>
  <c r="AV50" i="3" s="1"/>
  <c r="Y78" i="3"/>
  <c r="Y17" i="38"/>
  <c r="P98" i="3"/>
  <c r="P15" i="39"/>
  <c r="G13" i="22"/>
  <c r="G58" i="3" s="1"/>
  <c r="G12" i="22"/>
  <c r="G6" i="22"/>
  <c r="AG15" i="39"/>
  <c r="AH104" i="3"/>
  <c r="P96" i="3"/>
  <c r="P17" i="39"/>
  <c r="U96" i="3"/>
  <c r="U17" i="39"/>
  <c r="D82" i="3"/>
  <c r="AG76" i="3"/>
  <c r="AF19" i="38"/>
  <c r="AF22" i="38" s="1"/>
  <c r="AH76" i="3"/>
  <c r="AG19" i="38"/>
  <c r="AG22" i="38" s="1"/>
  <c r="AJ104" i="3"/>
  <c r="AI15" i="39"/>
  <c r="U22" i="22"/>
  <c r="U25" i="22" s="1"/>
  <c r="U8" i="50"/>
  <c r="U55" i="3"/>
  <c r="U61" i="3" s="1"/>
  <c r="AM104" i="3"/>
  <c r="AL15" i="39"/>
  <c r="AP96" i="3"/>
  <c r="AO17" i="39"/>
  <c r="BA76" i="3"/>
  <c r="AZ19" i="38"/>
  <c r="AZ22" i="38" s="1"/>
  <c r="I96" i="3"/>
  <c r="I100" i="3" s="1"/>
  <c r="I17" i="39"/>
  <c r="AZ96" i="3"/>
  <c r="AY17" i="39"/>
  <c r="AL88" i="3"/>
  <c r="AK17" i="38"/>
  <c r="AZ76" i="3"/>
  <c r="AY19" i="38"/>
  <c r="AY22" i="38" s="1"/>
  <c r="BD104" i="3"/>
  <c r="BC15" i="39"/>
  <c r="G76" i="3"/>
  <c r="G19" i="38"/>
  <c r="G22" i="38" s="1"/>
  <c r="Z96" i="3"/>
  <c r="Z17" i="39"/>
  <c r="BD67" i="3"/>
  <c r="BD71" i="3" s="1"/>
  <c r="BC20" i="22"/>
  <c r="B82" i="3"/>
  <c r="C19" i="38"/>
  <c r="C22" i="38" s="1"/>
  <c r="O96" i="3"/>
  <c r="O17" i="39"/>
  <c r="P78" i="3"/>
  <c r="P17" i="38"/>
  <c r="AQ27" i="50"/>
  <c r="BB104" i="3"/>
  <c r="BA15" i="39"/>
  <c r="G7" i="50"/>
  <c r="I61" i="3"/>
  <c r="AF22" i="22"/>
  <c r="AF25" i="22" s="1"/>
  <c r="L7" i="50"/>
  <c r="L41" i="3" s="1"/>
  <c r="L45" i="3" s="1"/>
  <c r="Q61" i="3"/>
  <c r="AF71" i="3"/>
  <c r="N61" i="3"/>
  <c r="D13" i="50"/>
  <c r="D6" i="35"/>
  <c r="D24" i="50"/>
  <c r="AM6" i="35"/>
  <c r="AM13" i="50"/>
  <c r="AJ6" i="22"/>
  <c r="AJ7" i="22"/>
  <c r="AY67" i="3"/>
  <c r="AX20" i="22"/>
  <c r="BA7" i="22"/>
  <c r="BA6" i="22"/>
  <c r="BB6" i="35"/>
  <c r="BB13" i="50"/>
  <c r="AV6" i="35"/>
  <c r="AV13" i="50"/>
  <c r="BA25" i="50"/>
  <c r="BA27" i="50" s="1"/>
  <c r="X17" i="38"/>
  <c r="X78" i="3"/>
  <c r="W98" i="3"/>
  <c r="W15" i="39"/>
  <c r="AA98" i="3"/>
  <c r="AA15" i="39"/>
  <c r="L15" i="39"/>
  <c r="L98" i="3"/>
  <c r="O15" i="39"/>
  <c r="O98" i="3"/>
  <c r="O100" i="3" s="1"/>
  <c r="G78" i="3"/>
  <c r="G17" i="38"/>
  <c r="H98" i="3"/>
  <c r="H15" i="39"/>
  <c r="L78" i="3"/>
  <c r="L17" i="38"/>
  <c r="AA76" i="3"/>
  <c r="AA19" i="38"/>
  <c r="AA22" i="38" s="1"/>
  <c r="G96" i="3"/>
  <c r="G100" i="3" s="1"/>
  <c r="G17" i="39"/>
  <c r="Q78" i="3"/>
  <c r="Q17" i="38"/>
  <c r="L96" i="3"/>
  <c r="L17" i="39"/>
  <c r="AV25" i="50"/>
  <c r="AV27" i="50" s="1"/>
  <c r="W96" i="3"/>
  <c r="W17" i="39"/>
  <c r="AR76" i="3"/>
  <c r="AQ19" i="38"/>
  <c r="AQ22" i="38" s="1"/>
  <c r="U18" i="50"/>
  <c r="N25" i="50"/>
  <c r="N27" i="50" s="1"/>
  <c r="AX7" i="22"/>
  <c r="BA88" i="3"/>
  <c r="AZ17" i="38"/>
  <c r="AX96" i="3"/>
  <c r="AW17" i="39"/>
  <c r="AQ6" i="21"/>
  <c r="M78" i="3"/>
  <c r="M17" i="38"/>
  <c r="AH6" i="37"/>
  <c r="AH11" i="50"/>
  <c r="AH7" i="50" s="1"/>
  <c r="AB96" i="3"/>
  <c r="AB17" i="39"/>
  <c r="V96" i="3"/>
  <c r="V17" i="39"/>
  <c r="AO88" i="3"/>
  <c r="AN17" i="38"/>
  <c r="AY96" i="3"/>
  <c r="AY106" i="3" s="1"/>
  <c r="AX17" i="39"/>
  <c r="AL96" i="3"/>
  <c r="AK17" i="39"/>
  <c r="AJ96" i="3"/>
  <c r="AI17" i="39"/>
  <c r="BB67" i="3"/>
  <c r="BA20" i="22"/>
  <c r="R96" i="3"/>
  <c r="R100" i="3" s="1"/>
  <c r="R17" i="39"/>
  <c r="W61" i="3"/>
  <c r="AN22" i="22"/>
  <c r="AN25" i="22" s="1"/>
  <c r="AG71" i="3"/>
  <c r="AJ71" i="3"/>
  <c r="BA6" i="21"/>
  <c r="E6" i="21"/>
  <c r="E7" i="50"/>
  <c r="AS22" i="22"/>
  <c r="AS25" i="22" s="1"/>
  <c r="AS8" i="50"/>
  <c r="AT55" i="3"/>
  <c r="AT71" i="3" s="1"/>
  <c r="L6" i="22"/>
  <c r="L18" i="22"/>
  <c r="W13" i="50"/>
  <c r="W6" i="35"/>
  <c r="AA78" i="3"/>
  <c r="AA17" i="38"/>
  <c r="AL12" i="39"/>
  <c r="AV104" i="3"/>
  <c r="AU15" i="39"/>
  <c r="B98" i="3"/>
  <c r="C15" i="39"/>
  <c r="AS96" i="3"/>
  <c r="AS106" i="3" s="1"/>
  <c r="AR17" i="39"/>
  <c r="G14" i="38"/>
  <c r="AK88" i="3"/>
  <c r="AJ17" i="38"/>
  <c r="U98" i="3"/>
  <c r="U15" i="39"/>
  <c r="P57" i="3"/>
  <c r="P20" i="22"/>
  <c r="AO13" i="22"/>
  <c r="AP68" i="3" s="1"/>
  <c r="AO12" i="22"/>
  <c r="AQ76" i="3"/>
  <c r="AQ92" i="3" s="1"/>
  <c r="AP19" i="38"/>
  <c r="AP22" i="38" s="1"/>
  <c r="Q76" i="3"/>
  <c r="Q19" i="38"/>
  <c r="Q22" i="38" s="1"/>
  <c r="H76" i="3"/>
  <c r="H19" i="38"/>
  <c r="H22" i="38" s="1"/>
  <c r="AB57" i="3"/>
  <c r="AB61" i="3" s="1"/>
  <c r="AB20" i="22"/>
  <c r="AG104" i="3"/>
  <c r="AF15" i="39"/>
  <c r="J96" i="3"/>
  <c r="J17" i="39"/>
  <c r="Y76" i="3"/>
  <c r="Y82" i="3" s="1"/>
  <c r="Y19" i="38"/>
  <c r="Y22" i="38" s="1"/>
  <c r="F96" i="3"/>
  <c r="F17" i="39"/>
  <c r="B96" i="3"/>
  <c r="C17" i="39"/>
  <c r="AZ104" i="3"/>
  <c r="AY15" i="39"/>
  <c r="Z98" i="3"/>
  <c r="Z15" i="39"/>
  <c r="BA19" i="38"/>
  <c r="BA22" i="38" s="1"/>
  <c r="BB76" i="3"/>
  <c r="AM76" i="3"/>
  <c r="AL19" i="38"/>
  <c r="AL22" i="38" s="1"/>
  <c r="AL76" i="3"/>
  <c r="AK19" i="38"/>
  <c r="AK22" i="38" s="1"/>
  <c r="AS6" i="21"/>
  <c r="AB76" i="3"/>
  <c r="AB19" i="38"/>
  <c r="AB22" i="38" s="1"/>
  <c r="AN88" i="3"/>
  <c r="AM17" i="38"/>
  <c r="AJ76" i="3"/>
  <c r="AJ92" i="3" s="1"/>
  <c r="AI19" i="38"/>
  <c r="AI22" i="38" s="1"/>
  <c r="V22" i="22"/>
  <c r="V25" i="22" s="1"/>
  <c r="B61" i="3"/>
  <c r="C20" i="22"/>
  <c r="X22" i="22"/>
  <c r="X25" i="22" s="1"/>
  <c r="X55" i="3"/>
  <c r="X61" i="3" s="1"/>
  <c r="X8" i="50"/>
  <c r="AI71" i="3"/>
  <c r="R7" i="50"/>
  <c r="R41" i="3" s="1"/>
  <c r="R45" i="3" s="1"/>
  <c r="R6" i="22"/>
  <c r="K61" i="3"/>
  <c r="Q22" i="22"/>
  <c r="Q25" i="22" s="1"/>
  <c r="AE22" i="22"/>
  <c r="AE25" i="22" s="1"/>
  <c r="AA16" i="50"/>
  <c r="AW6" i="35"/>
  <c r="AW13" i="50"/>
  <c r="AG6" i="43"/>
  <c r="AG14" i="50"/>
  <c r="Y14" i="50"/>
  <c r="Y6" i="43"/>
  <c r="AS14" i="50"/>
  <c r="AS6" i="43"/>
  <c r="AO6" i="43"/>
  <c r="AO14" i="50"/>
  <c r="E6" i="43"/>
  <c r="E14" i="50"/>
  <c r="AS88" i="3"/>
  <c r="AR17" i="38"/>
  <c r="AN76" i="3"/>
  <c r="AM19" i="38"/>
  <c r="AM22" i="38" s="1"/>
  <c r="Q98" i="3"/>
  <c r="Q15" i="39"/>
  <c r="N98" i="3"/>
  <c r="N15" i="39"/>
  <c r="AN104" i="3"/>
  <c r="AM15" i="39"/>
  <c r="AG88" i="3"/>
  <c r="AF17" i="38"/>
  <c r="H78" i="3"/>
  <c r="H17" i="38"/>
  <c r="T78" i="3"/>
  <c r="T82" i="3" s="1"/>
  <c r="T17" i="38"/>
  <c r="AY88" i="3"/>
  <c r="AX17" i="38"/>
  <c r="P79" i="3"/>
  <c r="AQ33" i="38"/>
  <c r="AT96" i="3"/>
  <c r="AS17" i="39"/>
  <c r="M76" i="3"/>
  <c r="M19" i="38"/>
  <c r="M22" i="38" s="1"/>
  <c r="V78" i="3"/>
  <c r="V17" i="38"/>
  <c r="S76" i="3"/>
  <c r="S82" i="3" s="1"/>
  <c r="S19" i="38"/>
  <c r="S22" i="38" s="1"/>
  <c r="T19" i="38"/>
  <c r="T22" i="38" s="1"/>
  <c r="V98" i="3"/>
  <c r="V15" i="39"/>
  <c r="AO12" i="39"/>
  <c r="BD96" i="3"/>
  <c r="BD106" i="3" s="1"/>
  <c r="BC17" i="39"/>
  <c r="AI96" i="3"/>
  <c r="AH17" i="39"/>
  <c r="AI76" i="3"/>
  <c r="AI92" i="3" s="1"/>
  <c r="AH19" i="38"/>
  <c r="AH22" i="38" s="1"/>
  <c r="AM88" i="3"/>
  <c r="AL17" i="38"/>
  <c r="AA96" i="3"/>
  <c r="AA17" i="39"/>
  <c r="AE76" i="3"/>
  <c r="AD19" i="38"/>
  <c r="AD22" i="38" s="1"/>
  <c r="U78" i="3"/>
  <c r="U17" i="38"/>
  <c r="X76" i="3"/>
  <c r="X19" i="38"/>
  <c r="X22" i="38" s="1"/>
  <c r="W76" i="3"/>
  <c r="W82" i="3" s="1"/>
  <c r="W19" i="38"/>
  <c r="W22" i="38" s="1"/>
  <c r="AN6" i="21"/>
  <c r="AS10" i="22"/>
  <c r="BA96" i="3"/>
  <c r="AZ17" i="39"/>
  <c r="AV76" i="3"/>
  <c r="AV92" i="3" s="1"/>
  <c r="AU19" i="38"/>
  <c r="AU22" i="38" s="1"/>
  <c r="AR96" i="3"/>
  <c r="AR106" i="3" s="1"/>
  <c r="AQ17" i="39"/>
  <c r="AK104" i="3"/>
  <c r="AJ15" i="39"/>
  <c r="AY6" i="22"/>
  <c r="AR88" i="3"/>
  <c r="AQ17" i="38"/>
  <c r="U7" i="50"/>
  <c r="AO71" i="3"/>
  <c r="AG41" i="3"/>
  <c r="AG51" i="3" s="1"/>
  <c r="BC71" i="3"/>
  <c r="F6" i="21"/>
  <c r="F7" i="50"/>
  <c r="G6" i="35"/>
  <c r="G13" i="50"/>
  <c r="AZ27" i="50"/>
  <c r="Z57" i="3"/>
  <c r="Z61" i="3" s="1"/>
  <c r="Z20" i="22"/>
  <c r="BC7" i="50"/>
  <c r="AF25" i="50"/>
  <c r="AF27" i="50" s="1"/>
  <c r="K78" i="3"/>
  <c r="K17" i="38"/>
  <c r="AT104" i="3"/>
  <c r="AS15" i="39"/>
  <c r="J78" i="3"/>
  <c r="J17" i="38"/>
  <c r="AF88" i="3"/>
  <c r="AF92" i="3" s="1"/>
  <c r="AE17" i="38"/>
  <c r="AQ104" i="3"/>
  <c r="AP15" i="39"/>
  <c r="AH88" i="3"/>
  <c r="AG17" i="38"/>
  <c r="D57" i="3"/>
  <c r="D61" i="3" s="1"/>
  <c r="D20" i="22"/>
  <c r="E12" i="22"/>
  <c r="E17" i="22" s="1"/>
  <c r="BB96" i="3"/>
  <c r="BA17" i="39"/>
  <c r="AO96" i="3"/>
  <c r="AN17" i="39"/>
  <c r="AW88" i="3"/>
  <c r="AV17" i="38"/>
  <c r="X96" i="3"/>
  <c r="X100" i="3" s="1"/>
  <c r="X17" i="39"/>
  <c r="X18" i="50"/>
  <c r="X27" i="50" s="1"/>
  <c r="AU104" i="3"/>
  <c r="AT15" i="39"/>
  <c r="AS67" i="3"/>
  <c r="AS71" i="3" s="1"/>
  <c r="AR20" i="22"/>
  <c r="P76" i="3"/>
  <c r="P19" i="38"/>
  <c r="P22" i="38" s="1"/>
  <c r="S96" i="3"/>
  <c r="S17" i="39"/>
  <c r="AZ41" i="3"/>
  <c r="AZ51" i="3" s="1"/>
  <c r="AD13" i="22"/>
  <c r="AE68" i="3" s="1"/>
  <c r="AD6" i="22"/>
  <c r="N78" i="3"/>
  <c r="N17" i="38"/>
  <c r="V57" i="3"/>
  <c r="V61" i="3" s="1"/>
  <c r="V20" i="22"/>
  <c r="R12" i="39"/>
  <c r="S7" i="50"/>
  <c r="P7" i="50"/>
  <c r="C22" i="22"/>
  <c r="C25" i="22" s="1"/>
  <c r="Z7" i="50"/>
  <c r="Z41" i="3" s="1"/>
  <c r="Z45" i="3" s="1"/>
  <c r="K22" i="22"/>
  <c r="K25" i="22" s="1"/>
  <c r="AN71" i="3"/>
  <c r="AL41" i="3"/>
  <c r="AL51" i="3" s="1"/>
  <c r="AL71" i="3"/>
  <c r="M24" i="50"/>
  <c r="M27" i="50" s="1"/>
  <c r="P6" i="22"/>
  <c r="P11" i="22"/>
  <c r="E24" i="50"/>
  <c r="Y6" i="22"/>
  <c r="AE7" i="50"/>
  <c r="AZ11" i="22"/>
  <c r="AZ6" i="22"/>
  <c r="U24" i="50"/>
  <c r="AT12" i="22"/>
  <c r="AT17" i="22" s="1"/>
  <c r="AT6" i="22"/>
  <c r="F100" i="3" l="1"/>
  <c r="K100" i="3"/>
  <c r="E100" i="3"/>
  <c r="P100" i="3"/>
  <c r="M82" i="3"/>
  <c r="AJ106" i="3"/>
  <c r="H82" i="3"/>
  <c r="AL106" i="3"/>
  <c r="BA106" i="3"/>
  <c r="BB106" i="3"/>
  <c r="AA100" i="3"/>
  <c r="AL92" i="3"/>
  <c r="AX106" i="3"/>
  <c r="AE92" i="3"/>
  <c r="AI106" i="3"/>
  <c r="B100" i="3"/>
  <c r="D27" i="50"/>
  <c r="AT7" i="50"/>
  <c r="AU41" i="3" s="1"/>
  <c r="AU51" i="3" s="1"/>
  <c r="AU7" i="50"/>
  <c r="BC106" i="3"/>
  <c r="S100" i="3"/>
  <c r="J100" i="3"/>
  <c r="X82" i="3"/>
  <c r="AN92" i="3"/>
  <c r="O82" i="3"/>
  <c r="R82" i="3"/>
  <c r="AB82" i="3"/>
  <c r="AA82" i="3"/>
  <c r="F82" i="3"/>
  <c r="E82" i="3"/>
  <c r="BB92" i="3"/>
  <c r="Q82" i="3"/>
  <c r="AO92" i="3"/>
  <c r="J5" i="38"/>
  <c r="I25" i="38"/>
  <c r="AZ92" i="3"/>
  <c r="BA92" i="3"/>
  <c r="N82" i="3"/>
  <c r="BC92" i="3"/>
  <c r="AJ5" i="38"/>
  <c r="AI25" i="38"/>
  <c r="AP92" i="3"/>
  <c r="AL17" i="22"/>
  <c r="AP71" i="3"/>
  <c r="AD17" i="22"/>
  <c r="AI41" i="3"/>
  <c r="AI51" i="3" s="1"/>
  <c r="U6" i="35"/>
  <c r="U13" i="50"/>
  <c r="BC6" i="35"/>
  <c r="BC13" i="50"/>
  <c r="L6" i="35"/>
  <c r="L13" i="50"/>
  <c r="L16" i="50" s="1"/>
  <c r="AI6" i="35"/>
  <c r="AI13" i="50"/>
  <c r="G14" i="50"/>
  <c r="G16" i="50" s="1"/>
  <c r="G6" i="43"/>
  <c r="Y22" i="22"/>
  <c r="Y25" i="22" s="1"/>
  <c r="Y8" i="50"/>
  <c r="Y55" i="3"/>
  <c r="Y61" i="3" s="1"/>
  <c r="P82" i="3"/>
  <c r="N100" i="3"/>
  <c r="AJ41" i="3"/>
  <c r="AJ51" i="3" s="1"/>
  <c r="AI16" i="50"/>
  <c r="AG6" i="35"/>
  <c r="AG13" i="50"/>
  <c r="V100" i="3"/>
  <c r="L100" i="3"/>
  <c r="Q7" i="50"/>
  <c r="Q6" i="21"/>
  <c r="BA6" i="43"/>
  <c r="BA14" i="50"/>
  <c r="J55" i="3"/>
  <c r="J61" i="3" s="1"/>
  <c r="J8" i="50"/>
  <c r="J22" i="22"/>
  <c r="J25" i="22" s="1"/>
  <c r="J41" i="3"/>
  <c r="J45" i="3" s="1"/>
  <c r="AO6" i="35"/>
  <c r="AO13" i="50"/>
  <c r="E27" i="50"/>
  <c r="P8" i="50"/>
  <c r="P22" i="22"/>
  <c r="P25" i="22" s="1"/>
  <c r="P55" i="3"/>
  <c r="P61" i="3" s="1"/>
  <c r="AG92" i="3"/>
  <c r="H6" i="35"/>
  <c r="H13" i="50"/>
  <c r="L82" i="3"/>
  <c r="AQ6" i="35"/>
  <c r="AQ13" i="50"/>
  <c r="AQ16" i="50" s="1"/>
  <c r="E6" i="35"/>
  <c r="E13" i="50"/>
  <c r="E16" i="50" s="1"/>
  <c r="V6" i="43"/>
  <c r="V14" i="50"/>
  <c r="V16" i="50" s="1"/>
  <c r="AE6" i="35"/>
  <c r="AE13" i="50"/>
  <c r="AT41" i="3"/>
  <c r="AT51" i="3" s="1"/>
  <c r="L57" i="3"/>
  <c r="L20" i="22"/>
  <c r="AV41" i="3"/>
  <c r="AV51" i="3" s="1"/>
  <c r="AB100" i="3"/>
  <c r="U27" i="50"/>
  <c r="G41" i="3"/>
  <c r="G45" i="3" s="1"/>
  <c r="AY6" i="35"/>
  <c r="AY13" i="50"/>
  <c r="AY16" i="50" s="1"/>
  <c r="H6" i="43"/>
  <c r="H14" i="50"/>
  <c r="H16" i="50" s="1"/>
  <c r="AM106" i="3"/>
  <c r="M8" i="50"/>
  <c r="M55" i="3"/>
  <c r="M61" i="3" s="1"/>
  <c r="M22" i="22"/>
  <c r="M25" i="22" s="1"/>
  <c r="T41" i="3"/>
  <c r="T45" i="3" s="1"/>
  <c r="AS92" i="3"/>
  <c r="V82" i="3"/>
  <c r="D6" i="21"/>
  <c r="D7" i="50"/>
  <c r="AE55" i="3"/>
  <c r="AE71" i="3" s="1"/>
  <c r="AD22" i="22"/>
  <c r="AD25" i="22" s="1"/>
  <c r="AD8" i="50"/>
  <c r="AR41" i="3"/>
  <c r="AR51" i="3" s="1"/>
  <c r="Z6" i="43"/>
  <c r="Z14" i="50"/>
  <c r="AT6" i="43"/>
  <c r="AT14" i="50"/>
  <c r="AT16" i="50" s="1"/>
  <c r="R14" i="50"/>
  <c r="R16" i="50" s="1"/>
  <c r="R6" i="43"/>
  <c r="K6" i="21"/>
  <c r="K7" i="50"/>
  <c r="AO106" i="3"/>
  <c r="AY8" i="50"/>
  <c r="AZ55" i="3"/>
  <c r="AZ71" i="3" s="1"/>
  <c r="AY22" i="22"/>
  <c r="AY25" i="22" s="1"/>
  <c r="L8" i="50"/>
  <c r="L22" i="22"/>
  <c r="L25" i="22" s="1"/>
  <c r="L55" i="3"/>
  <c r="AR6" i="43"/>
  <c r="AR14" i="50"/>
  <c r="AF6" i="35"/>
  <c r="AF13" i="50"/>
  <c r="Z100" i="3"/>
  <c r="G22" i="22"/>
  <c r="G25" i="22" s="1"/>
  <c r="G8" i="50"/>
  <c r="G55" i="3"/>
  <c r="G61" i="3" s="1"/>
  <c r="I16" i="50"/>
  <c r="I41" i="3"/>
  <c r="I45" i="3" s="1"/>
  <c r="AK92" i="3"/>
  <c r="Q100" i="3"/>
  <c r="K82" i="3"/>
  <c r="AK106" i="3"/>
  <c r="AW106" i="3"/>
  <c r="Z82" i="3"/>
  <c r="AN106" i="3"/>
  <c r="U82" i="3"/>
  <c r="X13" i="50"/>
  <c r="X6" i="35"/>
  <c r="AR13" i="50"/>
  <c r="AR6" i="35"/>
  <c r="BB6" i="43"/>
  <c r="BB14" i="50"/>
  <c r="BB16" i="50" s="1"/>
  <c r="AB6" i="35"/>
  <c r="AB13" i="50"/>
  <c r="AS6" i="35"/>
  <c r="AS13" i="50"/>
  <c r="AS16" i="50" s="1"/>
  <c r="AE6" i="21"/>
  <c r="M13" i="50"/>
  <c r="M6" i="35"/>
  <c r="S13" i="50"/>
  <c r="S6" i="35"/>
  <c r="AF6" i="43"/>
  <c r="AF14" i="50"/>
  <c r="BC6" i="21"/>
  <c r="M6" i="21"/>
  <c r="M7" i="50"/>
  <c r="M41" i="3" s="1"/>
  <c r="M45" i="3" s="1"/>
  <c r="AO17" i="22"/>
  <c r="E41" i="3"/>
  <c r="E45" i="3" s="1"/>
  <c r="AR92" i="3"/>
  <c r="G17" i="22"/>
  <c r="AV96" i="3"/>
  <c r="AV106" i="3" s="1"/>
  <c r="AU17" i="39"/>
  <c r="AN41" i="3"/>
  <c r="AN51" i="3" s="1"/>
  <c r="AM16" i="50"/>
  <c r="J82" i="3"/>
  <c r="AQ106" i="3"/>
  <c r="V41" i="3"/>
  <c r="V45" i="3" s="1"/>
  <c r="AJ6" i="43"/>
  <c r="AJ14" i="50"/>
  <c r="AJ16" i="50" s="1"/>
  <c r="H100" i="3"/>
  <c r="AU96" i="3"/>
  <c r="AU106" i="3" s="1"/>
  <c r="AT17" i="39"/>
  <c r="AG6" i="21"/>
  <c r="AH6" i="35"/>
  <c r="AH13" i="50"/>
  <c r="AU92" i="3"/>
  <c r="AT22" i="22"/>
  <c r="AT25" i="22" s="1"/>
  <c r="AU55" i="3"/>
  <c r="AU71" i="3" s="1"/>
  <c r="AT8" i="50"/>
  <c r="U6" i="43"/>
  <c r="U14" i="50"/>
  <c r="U16" i="50" s="1"/>
  <c r="AK6" i="35"/>
  <c r="AK13" i="50"/>
  <c r="AK16" i="50" s="1"/>
  <c r="P41" i="3"/>
  <c r="P45" i="3" s="1"/>
  <c r="F14" i="50"/>
  <c r="F16" i="50" s="1"/>
  <c r="F6" i="43"/>
  <c r="R55" i="3"/>
  <c r="R61" i="3" s="1"/>
  <c r="R8" i="50"/>
  <c r="R22" i="22"/>
  <c r="R25" i="22" s="1"/>
  <c r="AY41" i="3"/>
  <c r="AY51" i="3" s="1"/>
  <c r="AJ8" i="50"/>
  <c r="AK55" i="3"/>
  <c r="AK71" i="3" s="1"/>
  <c r="AJ22" i="22"/>
  <c r="AJ25" i="22" s="1"/>
  <c r="G82" i="3"/>
  <c r="AZ106" i="3"/>
  <c r="U100" i="3"/>
  <c r="AZ6" i="43"/>
  <c r="AZ14" i="50"/>
  <c r="AZ16" i="50" s="1"/>
  <c r="N41" i="3"/>
  <c r="N45" i="3" s="1"/>
  <c r="AL22" i="22"/>
  <c r="AL25" i="22" s="1"/>
  <c r="AM55" i="3"/>
  <c r="AM71" i="3" s="1"/>
  <c r="AL8" i="50"/>
  <c r="O41" i="3"/>
  <c r="O45" i="3" s="1"/>
  <c r="AP106" i="3"/>
  <c r="AF106" i="3"/>
  <c r="M6" i="43"/>
  <c r="M14" i="50"/>
  <c r="AX22" i="22"/>
  <c r="AX25" i="22" s="1"/>
  <c r="AX8" i="50"/>
  <c r="AY55" i="3"/>
  <c r="AY71" i="3" s="1"/>
  <c r="H41" i="3"/>
  <c r="H45" i="3" s="1"/>
  <c r="D100" i="3"/>
  <c r="BD92" i="3"/>
  <c r="AG106" i="3"/>
  <c r="AH106" i="3"/>
  <c r="T13" i="50"/>
  <c r="T16" i="50" s="1"/>
  <c r="T6" i="35"/>
  <c r="AV6" i="43"/>
  <c r="AV14" i="50"/>
  <c r="AV16" i="50" s="1"/>
  <c r="AP6" i="35"/>
  <c r="AP13" i="50"/>
  <c r="AP16" i="50" s="1"/>
  <c r="N6" i="35"/>
  <c r="N13" i="50"/>
  <c r="N16" i="50" s="1"/>
  <c r="AH6" i="43"/>
  <c r="AH14" i="50"/>
  <c r="Z13" i="50"/>
  <c r="Z16" i="50" s="1"/>
  <c r="Z6" i="35"/>
  <c r="F13" i="50"/>
  <c r="F6" i="35"/>
  <c r="S14" i="50"/>
  <c r="S16" i="50" s="1"/>
  <c r="S6" i="43"/>
  <c r="F41" i="3"/>
  <c r="F45" i="3" s="1"/>
  <c r="U41" i="3"/>
  <c r="U45" i="3" s="1"/>
  <c r="AO41" i="3"/>
  <c r="AO51" i="3" s="1"/>
  <c r="AN16" i="50"/>
  <c r="AT106" i="3"/>
  <c r="AQ41" i="3"/>
  <c r="AQ51" i="3" s="1"/>
  <c r="O6" i="35"/>
  <c r="O13" i="50"/>
  <c r="O16" i="50" s="1"/>
  <c r="W100" i="3"/>
  <c r="AL14" i="50"/>
  <c r="AL16" i="50" s="1"/>
  <c r="AL6" i="43"/>
  <c r="C16" i="50"/>
  <c r="X41" i="3"/>
  <c r="X45" i="3" s="1"/>
  <c r="X14" i="50"/>
  <c r="X16" i="50" s="1"/>
  <c r="X6" i="43"/>
  <c r="W16" i="50"/>
  <c r="W41" i="3"/>
  <c r="W45" i="3" s="1"/>
  <c r="AE6" i="43"/>
  <c r="AE14" i="50"/>
  <c r="Y16" i="50"/>
  <c r="Y41" i="3"/>
  <c r="Y45" i="3" s="1"/>
  <c r="AK41" i="3"/>
  <c r="AK51" i="3" s="1"/>
  <c r="AD6" i="43"/>
  <c r="AD14" i="50"/>
  <c r="AD16" i="50" s="1"/>
  <c r="J13" i="50"/>
  <c r="J6" i="35"/>
  <c r="BA55" i="3"/>
  <c r="BA71" i="3" s="1"/>
  <c r="AZ22" i="22"/>
  <c r="AZ25" i="22" s="1"/>
  <c r="AZ8" i="50"/>
  <c r="P6" i="43"/>
  <c r="P14" i="50"/>
  <c r="P16" i="50" s="1"/>
  <c r="S41" i="3"/>
  <c r="S45" i="3" s="1"/>
  <c r="J6" i="43"/>
  <c r="J14" i="50"/>
  <c r="AM92" i="3"/>
  <c r="AW6" i="43"/>
  <c r="AW14" i="50"/>
  <c r="AW16" i="50" s="1"/>
  <c r="BA16" i="50"/>
  <c r="BB41" i="3"/>
  <c r="BB51" i="3" s="1"/>
  <c r="AE41" i="3"/>
  <c r="AE51" i="3" s="1"/>
  <c r="K6" i="43"/>
  <c r="K14" i="50"/>
  <c r="BA8" i="50"/>
  <c r="BA22" i="22"/>
  <c r="BA25" i="22" s="1"/>
  <c r="BB55" i="3"/>
  <c r="BB71" i="3" s="1"/>
  <c r="AU6" i="43"/>
  <c r="AU14" i="50"/>
  <c r="AU16" i="50" s="1"/>
  <c r="AH92" i="3"/>
  <c r="E22" i="22"/>
  <c r="E25" i="22" s="1"/>
  <c r="AW92" i="3"/>
  <c r="AX14" i="50"/>
  <c r="AX16" i="50" s="1"/>
  <c r="AX6" i="43"/>
  <c r="AB14" i="50"/>
  <c r="AB16" i="50" s="1"/>
  <c r="AB6" i="43"/>
  <c r="AY92" i="3"/>
  <c r="AO6" i="21"/>
  <c r="AO22" i="22"/>
  <c r="AO25" i="22" s="1"/>
  <c r="AR16" i="50" l="1"/>
  <c r="AH16" i="50"/>
  <c r="J16" i="50"/>
  <c r="M16" i="50"/>
  <c r="K5" i="38"/>
  <c r="J25" i="38"/>
  <c r="AK5" i="38"/>
  <c r="AJ25" i="38"/>
  <c r="L61" i="3"/>
  <c r="AH41" i="3"/>
  <c r="AH51" i="3" s="1"/>
  <c r="AG16" i="50"/>
  <c r="D41" i="3"/>
  <c r="D45" i="3" s="1"/>
  <c r="D16" i="50"/>
  <c r="AE16" i="50"/>
  <c r="AF41" i="3"/>
  <c r="AF51" i="3" s="1"/>
  <c r="Q16" i="50"/>
  <c r="Q41" i="3"/>
  <c r="Q45" i="3" s="1"/>
  <c r="AF16" i="50"/>
  <c r="K16" i="50"/>
  <c r="K41" i="3"/>
  <c r="K45" i="3" s="1"/>
  <c r="AO16" i="50"/>
  <c r="AP41" i="3"/>
  <c r="AP51" i="3" s="1"/>
  <c r="BD41" i="3"/>
  <c r="BD51" i="3" s="1"/>
  <c r="BC16" i="50"/>
  <c r="L5" i="38" l="1"/>
  <c r="K25" i="38"/>
  <c r="AL5" i="38"/>
  <c r="AK25" i="38"/>
  <c r="M5" i="38" l="1"/>
  <c r="L25" i="38"/>
  <c r="AM5" i="38"/>
  <c r="AL25" i="38"/>
  <c r="N5" i="38" l="1"/>
  <c r="M25" i="38"/>
  <c r="AN5" i="38"/>
  <c r="AM25" i="38"/>
  <c r="O5" i="38" l="1"/>
  <c r="N25" i="38"/>
  <c r="AO5" i="38"/>
  <c r="AN25" i="38"/>
  <c r="AP5" i="38" l="1"/>
  <c r="AO25" i="38"/>
  <c r="O25" i="38"/>
  <c r="P5" i="38"/>
  <c r="Q5" i="38" l="1"/>
  <c r="P25" i="38"/>
  <c r="AQ5" i="38"/>
  <c r="AP25" i="38"/>
  <c r="R5" i="38" l="1"/>
  <c r="Q25" i="38"/>
  <c r="AR5" i="38"/>
  <c r="AQ25" i="38"/>
  <c r="S5" i="38" l="1"/>
  <c r="R25" i="38"/>
  <c r="AS5" i="38"/>
  <c r="AR25" i="38"/>
  <c r="T5" i="38" l="1"/>
  <c r="S25" i="38"/>
  <c r="AT5" i="38"/>
  <c r="AS25" i="38"/>
  <c r="U5" i="38" l="1"/>
  <c r="T25" i="38"/>
  <c r="AU5" i="38"/>
  <c r="AT25" i="38"/>
  <c r="V5" i="38" l="1"/>
  <c r="U25" i="38"/>
  <c r="AV5" i="38"/>
  <c r="AU25" i="38"/>
  <c r="W5" i="38" l="1"/>
  <c r="V25" i="38"/>
  <c r="AW5" i="38"/>
  <c r="AV25" i="38"/>
  <c r="AX5" i="38" l="1"/>
  <c r="AW25" i="38"/>
  <c r="X5" i="38"/>
  <c r="W25" i="38"/>
  <c r="AY5" i="38" l="1"/>
  <c r="AX25" i="38"/>
  <c r="Y5" i="38"/>
  <c r="X25" i="38"/>
  <c r="Z5" i="38" l="1"/>
  <c r="Y25" i="38"/>
  <c r="AZ5" i="38"/>
  <c r="AY25" i="38"/>
  <c r="AA5" i="38" l="1"/>
  <c r="Z25" i="38"/>
  <c r="BA5" i="38"/>
  <c r="AZ25" i="38"/>
  <c r="AB5" i="38" l="1"/>
  <c r="AB25" i="38" s="1"/>
  <c r="AA25" i="38"/>
  <c r="BB5" i="38"/>
  <c r="BA25" i="38"/>
  <c r="BC5" i="38" l="1"/>
  <c r="BC25" i="38" s="1"/>
  <c r="BB25" i="38"/>
</calcChain>
</file>

<file path=xl/sharedStrings.xml><?xml version="1.0" encoding="utf-8"?>
<sst xmlns="http://schemas.openxmlformats.org/spreadsheetml/2006/main" count="254" uniqueCount="110">
  <si>
    <t>Sawn wood</t>
  </si>
  <si>
    <t>Other wood</t>
  </si>
  <si>
    <t>Total</t>
  </si>
  <si>
    <t>(million cubic metres)</t>
  </si>
  <si>
    <t>Import value</t>
  </si>
  <si>
    <r>
      <t>Estimated</t>
    </r>
    <r>
      <rPr>
        <b/>
        <sz val="12"/>
        <rFont val="Arial"/>
        <family val="2"/>
      </rPr>
      <t xml:space="preserve"> roundwood equivalent volume</t>
    </r>
  </si>
  <si>
    <t xml:space="preserve">Logs </t>
  </si>
  <si>
    <t xml:space="preserve">Sawn wood </t>
  </si>
  <si>
    <t xml:space="preserve">Veneer </t>
  </si>
  <si>
    <t xml:space="preserve">Plywood </t>
  </si>
  <si>
    <t xml:space="preserve">Other wood </t>
  </si>
  <si>
    <t xml:space="preserve"> Total</t>
  </si>
  <si>
    <t xml:space="preserve">Furniture </t>
  </si>
  <si>
    <t xml:space="preserve">Others </t>
  </si>
  <si>
    <t>Volume</t>
  </si>
  <si>
    <t xml:space="preserve">Taiwan </t>
  </si>
  <si>
    <t>Others</t>
  </si>
  <si>
    <t xml:space="preserve">China </t>
  </si>
  <si>
    <t xml:space="preserve"> Product group</t>
  </si>
  <si>
    <t xml:space="preserve">VPA core products </t>
  </si>
  <si>
    <t>Product groups</t>
  </si>
  <si>
    <t>It does so in total (by product group) and for selected product groups (by country and region), including on charts</t>
  </si>
  <si>
    <t>Presenting the data to more than two significant figures or to more than two decimal places would not be warranted.</t>
  </si>
  <si>
    <t>RWE volume for the main products groups traded has been estimated by multiplying</t>
  </si>
  <si>
    <t>The product groups specified correspond with the commodity codes designated in the UN's Harmonised System:</t>
  </si>
  <si>
    <t>4403 (logs),  4407 (sawn wood),  4408 (veneer),  4412 (plywood) which together are described herein as VPA core products;</t>
  </si>
  <si>
    <t>4411 (fibreboard),  4414 (picture frames),  4409 (mouldings),  4418 (joinery),  4420 (ornaments),  44219099 (not elsewhere specified)</t>
  </si>
  <si>
    <t>940161, 940169, 940330, 940340, 940350, 940360 (wooden furniture)</t>
  </si>
  <si>
    <t>440121, 440122, 440130 (wood chips and residues),  4701, 4702, 4703, 4704, 4705 (wood-based pulp),  48 (paper)</t>
  </si>
  <si>
    <t>China</t>
  </si>
  <si>
    <t>(million tonnes)</t>
  </si>
  <si>
    <t xml:space="preserve">Other panels </t>
  </si>
  <si>
    <t xml:space="preserve">Mouldings &amp; Joinery </t>
  </si>
  <si>
    <t xml:space="preserve">Netherlands </t>
  </si>
  <si>
    <t>Import value (US$ million, cif, nominal)</t>
  </si>
  <si>
    <t>For Timber Sector products, volume has been determined by multiplying weight by 1.4 m3/tonne if volume is not reported by the source</t>
  </si>
  <si>
    <t>Source</t>
  </si>
  <si>
    <t>Anomalies in the source data have been identified by comparing unit value for each monthly statistic of bilateral trade.  Anomalolus data have then been revised by assuming that the import value is correct and the weight or volume is wrong, and then dividing import value by the unit value.</t>
  </si>
  <si>
    <r>
      <t>Estimated</t>
    </r>
    <r>
      <rPr>
        <b/>
        <sz val="12"/>
        <rFont val="Arial"/>
        <family val="2"/>
      </rPr>
      <t xml:space="preserve"> RWE Volume</t>
    </r>
  </si>
  <si>
    <t>Weight</t>
  </si>
  <si>
    <t xml:space="preserve"> North America: </t>
  </si>
  <si>
    <t xml:space="preserve">USA </t>
  </si>
  <si>
    <t xml:space="preserve"> East Asia: </t>
  </si>
  <si>
    <t>Export value</t>
  </si>
  <si>
    <r>
      <t>Timber Sector products</t>
    </r>
    <r>
      <rPr>
        <sz val="10"/>
        <rFont val="Arial"/>
        <family val="2"/>
      </rPr>
      <t xml:space="preserve"> are here defined as all wood-based products (including wooden furniture) other than fuel wood and Paper Sector products.</t>
    </r>
  </si>
  <si>
    <r>
      <t>VPA core products</t>
    </r>
    <r>
      <rPr>
        <sz val="10"/>
        <rFont val="Arial"/>
        <family val="2"/>
      </rPr>
      <t xml:space="preserve"> are here defined as those which must as a minimum be covered by a VPA under the EC's FLEGT initiative, namely logs, sawn wood, veneer and plywood.</t>
    </r>
  </si>
  <si>
    <r>
      <t xml:space="preserve">Roundwood equivalent ("RWE") volume </t>
    </r>
    <r>
      <rPr>
        <sz val="10"/>
        <rFont val="Arial"/>
        <family val="2"/>
      </rPr>
      <t>(- a measure of the volume of logs used in making a given quantity of product)</t>
    </r>
  </si>
  <si>
    <t>(US$ million, fob, nominal)</t>
  </si>
  <si>
    <t>(US$ million, cif, nominal)</t>
  </si>
  <si>
    <t xml:space="preserve"> Africa </t>
  </si>
  <si>
    <t xml:space="preserve"> Caribbean Islands </t>
  </si>
  <si>
    <t>Based on declarations by importing countries other than Caribbean Islands and Central America</t>
  </si>
  <si>
    <t xml:space="preserve"> South America </t>
  </si>
  <si>
    <t xml:space="preserve"> Rest of World </t>
  </si>
  <si>
    <t xml:space="preserve"> North America </t>
  </si>
  <si>
    <t>Logs</t>
  </si>
  <si>
    <r>
      <t xml:space="preserve">This workbook summarises the RWE volume and trade value for </t>
    </r>
    <r>
      <rPr>
        <b/>
        <sz val="10"/>
        <color indexed="10"/>
        <rFont val="Arial"/>
        <family val="2"/>
      </rPr>
      <t>Suriname</t>
    </r>
    <r>
      <rPr>
        <sz val="10"/>
        <rFont val="Arial"/>
        <family val="2"/>
      </rPr>
      <t>'s imports and exports of wood-based products.</t>
    </r>
  </si>
  <si>
    <t>Reflecting the absence of a substantial paper industry in Suriname, the country's exports of Paper Sector products are not considered here</t>
  </si>
  <si>
    <t xml:space="preserve">For imports by major destination countries outside the Caribbean and South America, the same sources have been used here as are used in the analyses of those countries' trade presented elsewhere in this series. </t>
  </si>
  <si>
    <t>Consequently, importing country declarations are used here as a proxy for Suriname's exports.</t>
  </si>
  <si>
    <t>Where the source provides import value but does not provide either weight, volume or surface area, the import value per unit of weight or volume ("unit value") is assumed based on assessment of the unit value of similar products for which weight or volume is provided.</t>
  </si>
  <si>
    <t>Imports by selected countries</t>
  </si>
  <si>
    <t>in units of cubic metres per tonne - weight by 1.6 (wood chips and wood residues),  2.8 (wooden furniture),  4.5 (wood-based pulp),  3.5 (paper)</t>
  </si>
  <si>
    <t>volume by 1.4 (particleboard),  1.8 (sawn wood and fibre board),  1.9 (veneer and mouldings),  2.3 (plywood),  2.5 (joinery, ornaments,  not elsewhere specified, etc.)</t>
  </si>
  <si>
    <t>Exports to all destinations</t>
  </si>
  <si>
    <t>Destination</t>
  </si>
  <si>
    <t xml:space="preserve"> Total: </t>
  </si>
  <si>
    <t xml:space="preserve">Cuba </t>
  </si>
  <si>
    <t xml:space="preserve">Panama </t>
  </si>
  <si>
    <t xml:space="preserve">France </t>
  </si>
  <si>
    <t xml:space="preserve">Belgium </t>
  </si>
  <si>
    <t xml:space="preserve">Hong Kong </t>
  </si>
  <si>
    <t xml:space="preserve">Germany </t>
  </si>
  <si>
    <r>
      <t>Paper Sector products</t>
    </r>
    <r>
      <rPr>
        <sz val="10"/>
        <rFont val="Arial"/>
        <family val="2"/>
      </rPr>
      <t xml:space="preserve"> are here defined as wood chips, wood residues, wood-based pulp, and paper.  They exclude waste paper and pulp based on this, and pulpwood logs.</t>
    </r>
  </si>
  <si>
    <r>
      <t xml:space="preserve">Otherwise, the source of trade statistics on which this analysis is made is UN Comtrade, for example:  </t>
    </r>
    <r>
      <rPr>
        <sz val="10"/>
        <color indexed="12"/>
        <rFont val="Arial"/>
        <family val="2"/>
      </rPr>
      <t>http://comtrade.un.org/db/dqQuickQuery.aspx?cc=44&amp;px=H0&amp;r=740&amp;y=2008&amp;p=ALL&amp;rg=2&amp;so=8</t>
    </r>
  </si>
  <si>
    <t xml:space="preserve"> Importing countries</t>
  </si>
  <si>
    <r>
      <t xml:space="preserve">Statistics for the export of timber from Suriname derive from from Stichting voor Bosbeheer en Bostoezicht - </t>
    </r>
    <r>
      <rPr>
        <i/>
        <sz val="10"/>
        <color indexed="12"/>
        <rFont val="Arial"/>
        <family val="2"/>
      </rPr>
      <t>http://sbbsur.org/</t>
    </r>
    <r>
      <rPr>
        <i/>
        <sz val="10"/>
        <rFont val="Arial"/>
        <family val="2"/>
      </rPr>
      <t xml:space="preserve"> - but these have not been included in this analysis</t>
    </r>
  </si>
  <si>
    <t xml:space="preserve"> Rest of World: </t>
  </si>
  <si>
    <t xml:space="preserve">India </t>
  </si>
  <si>
    <t xml:space="preserve">Netherlands Antilles </t>
  </si>
  <si>
    <t>The data presented below are based on declarations by importing countries (other than those in Central America and Caribbean Islands)</t>
  </si>
  <si>
    <t>RWE volume (thousand cubic metres)</t>
  </si>
  <si>
    <t>Wood volume (thousand cubic metres)</t>
  </si>
  <si>
    <t>Source:  UN Comtrade &amp; SBB</t>
  </si>
  <si>
    <t>i</t>
  </si>
  <si>
    <t>NB excludes imports by countries in the Caribbean</t>
  </si>
  <si>
    <t>Singapore</t>
  </si>
  <si>
    <t>Imports by all 28 EU member states</t>
  </si>
  <si>
    <t xml:space="preserve"> EU-28:</t>
  </si>
  <si>
    <t>EU-28</t>
  </si>
  <si>
    <t xml:space="preserve">Vietnam </t>
  </si>
  <si>
    <t xml:space="preserve">Bangladesh </t>
  </si>
  <si>
    <t>Counterpart data:</t>
  </si>
  <si>
    <t xml:space="preserve"> Exports to Singapore </t>
  </si>
  <si>
    <t xml:space="preserve"> Exports to India </t>
  </si>
  <si>
    <t xml:space="preserve"> Exports to China </t>
  </si>
  <si>
    <t xml:space="preserve"> Exports to Hong Kong </t>
  </si>
  <si>
    <t>Volume (million cubic metres)</t>
  </si>
  <si>
    <t>Export value per unit of volume (US$, fob, nominal per cubic metre)</t>
  </si>
  <si>
    <t>Import value per unit of volume (US$, cif, nominal per cubic metre)</t>
  </si>
  <si>
    <t>The source does not provide comprehensive data for Suriname's exports of wood-based products, but it does provide total values of bilateral trade</t>
  </si>
  <si>
    <t>Export value  (US$ million, fob, nominal)</t>
  </si>
  <si>
    <t xml:space="preserve">Malaysia </t>
  </si>
  <si>
    <t xml:space="preserve">Korea, South </t>
  </si>
  <si>
    <r>
      <t xml:space="preserve">Imports of wood-based products from Suriname </t>
    </r>
    <r>
      <rPr>
        <sz val="10"/>
        <rFont val="Arial"/>
        <family val="2"/>
      </rPr>
      <t>(by product)</t>
    </r>
  </si>
  <si>
    <r>
      <t xml:space="preserve">Imports of VPA core products from Suriname </t>
    </r>
    <r>
      <rPr>
        <sz val="10"/>
        <rFont val="Arial"/>
        <family val="2"/>
      </rPr>
      <t>(by product)</t>
    </r>
  </si>
  <si>
    <r>
      <t xml:space="preserve">Imports of logs from Suriname </t>
    </r>
    <r>
      <rPr>
        <sz val="10"/>
        <rFont val="Arial"/>
        <family val="2"/>
      </rPr>
      <t>(by product)</t>
    </r>
  </si>
  <si>
    <r>
      <t xml:space="preserve">Imports of sawnwood from Suriname </t>
    </r>
    <r>
      <rPr>
        <sz val="10"/>
        <rFont val="Arial"/>
        <family val="2"/>
      </rPr>
      <t>(by product)</t>
    </r>
  </si>
  <si>
    <t xml:space="preserve">   </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</si>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</sst>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28">
    <font>
      <sz val="10"/>
      <name val="Arial"/>
    </font>
    <font>
      <sz val="10"/>
      <name val="Arial"/>
      <family val="2"/>
    </font>
    <font>
      <sz val="8"/>
      <name val="Arial"/>
      <family val="2"/>
    </font>
    <font>
      <b/>
      <sz val="10"/>
      <name val="Arial"/>
      <family val="2"/>
    </font>
    <font>
      <sz val="10"/>
      <name val="Arial"/>
      <family val="2"/>
    </font>
    <font>
      <i/>
      <sz val="10"/>
      <name val="Arial"/>
      <family val="2"/>
    </font>
    <font>
      <b/>
      <sz val="12"/>
      <name val="Arial"/>
      <family val="2"/>
    </font>
    <font>
      <b/>
      <i/>
      <sz val="12"/>
      <name val="Arial"/>
      <family val="2"/>
    </font>
    <font>
      <sz val="10"/>
      <color indexed="9"/>
      <name val="Arial"/>
      <family val="2"/>
    </font>
    <font>
      <b/>
      <sz val="10"/>
      <color indexed="10"/>
      <name val="Arial"/>
      <family val="2"/>
    </font>
    <font>
      <sz val="10"/>
      <color indexed="12"/>
      <name val="Arial"/>
      <family val="2"/>
    </font>
    <font>
      <b/>
      <sz val="11"/>
      <name val="Arial"/>
      <family val="2"/>
    </font>
    <font>
      <sz val="11"/>
      <name val="Arial"/>
      <family val="2"/>
    </font>
    <font>
      <b/>
      <sz val="12"/>
      <color indexed="12"/>
      <name val="Arial"/>
      <family val="2"/>
    </font>
    <font>
      <sz val="12"/>
      <name val="Arial"/>
      <family val="2"/>
    </font>
    <font>
      <b/>
      <sz val="12"/>
      <color indexed="10"/>
      <name val="Arial"/>
      <family val="2"/>
    </font>
    <font>
      <sz val="10"/>
      <color indexed="10"/>
      <name val="Arial"/>
      <family val="2"/>
    </font>
    <font>
      <b/>
      <u/>
      <sz val="12"/>
      <color indexed="12"/>
      <name val="Arial"/>
      <family val="2"/>
    </font>
    <font>
      <i/>
      <sz val="10"/>
      <color indexed="12"/>
      <name val="Arial"/>
      <family val="2"/>
    </font>
    <font>
      <sz val="10"/>
      <name val="Arial"/>
      <family val="2"/>
    </font>
    <font>
      <b/>
      <sz val="11"/>
      <name val="Arial"/>
      <family val="2"/>
    </font>
    <font>
      <i/>
      <sz val="10"/>
      <color indexed="20"/>
      <name val="Arial"/>
      <family val="2"/>
    </font>
    <font>
      <b/>
      <i/>
      <sz val="10"/>
      <name val="Arial"/>
      <family val="2"/>
    </font>
    <font>
      <strike/>
      <sz val="10"/>
      <name val="Arial"/>
      <family val="2"/>
    </font>
    <font>
      <b/>
      <u/>
      <sz val="10"/>
      <color indexed="12"/>
      <name val="Arial"/>
      <family val="2"/>
    </font>
    <font>
      <sz val="8"/>
      <color rgb="FF3333FF"/>
      <name val="Arial"/>
      <family val="2"/>
    </font>
    <font>
      <sz val="9"/>
      <name val="Arial"/>
      <family val="2"/>
    </font>
    <font>
      <sz val="9"/>
      <color indexed="12"/>
      <name val="Arial"/>
      <family val="2"/>
    </font>
  </fonts>
  <fills count="2">
    <fill>
      <patternFill patternType="none"/>
    </fill>
    <fill>
      <patternFill patternType="gray125"/>
    </fill>
  </fills>
  <borders count="83">
    <border>
      <left/>
      <right/>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style="double">
        <color indexed="64"/>
      </right>
      <top style="double">
        <color indexed="64"/>
      </top>
      <bottom style="thin">
        <color indexed="64"/>
      </bottom>
      <diagonal/>
    </border>
    <border>
      <left style="double">
        <color indexed="64"/>
      </left>
      <right style="double">
        <color indexed="64"/>
      </right>
      <top/>
      <bottom style="thin">
        <color indexed="64"/>
      </bottom>
      <diagonal/>
    </border>
    <border>
      <left style="thin">
        <color indexed="64"/>
      </left>
      <right style="thin">
        <color indexed="64"/>
      </right>
      <top/>
      <bottom/>
      <diagonal/>
    </border>
    <border>
      <left style="double">
        <color indexed="64"/>
      </left>
      <right style="thin">
        <color indexed="64"/>
      </right>
      <top/>
      <bottom/>
      <diagonal/>
    </border>
    <border>
      <left style="double">
        <color indexed="64"/>
      </left>
      <right style="double">
        <color indexed="64"/>
      </right>
      <top/>
      <bottom style="dotted">
        <color indexed="64"/>
      </bottom>
      <diagonal/>
    </border>
    <border>
      <left style="double">
        <color indexed="64"/>
      </left>
      <right style="double">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style="dotted">
        <color indexed="64"/>
      </bottom>
      <diagonal/>
    </border>
    <border>
      <left style="double">
        <color indexed="64"/>
      </left>
      <right style="double">
        <color indexed="64"/>
      </right>
      <top style="double">
        <color indexed="64"/>
      </top>
      <bottom/>
      <diagonal/>
    </border>
    <border>
      <left/>
      <right style="thin">
        <color indexed="64"/>
      </right>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thin">
        <color indexed="64"/>
      </top>
      <bottom style="dotted">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uble">
        <color indexed="64"/>
      </top>
      <bottom/>
      <diagonal/>
    </border>
    <border>
      <left style="double">
        <color indexed="64"/>
      </left>
      <right style="double">
        <color indexed="64"/>
      </right>
      <top style="dotted">
        <color indexed="64"/>
      </top>
      <bottom style="thin">
        <color indexed="64"/>
      </bottom>
      <diagonal/>
    </border>
    <border>
      <left style="thin">
        <color indexed="64"/>
      </left>
      <right style="double">
        <color indexed="64"/>
      </right>
      <top style="thin">
        <color indexed="64"/>
      </top>
      <bottom style="dotted">
        <color indexed="64"/>
      </bottom>
      <diagonal/>
    </border>
    <border>
      <left/>
      <right style="thin">
        <color indexed="64"/>
      </right>
      <top style="double">
        <color indexed="64"/>
      </top>
      <bottom/>
      <diagonal/>
    </border>
    <border>
      <left style="double">
        <color indexed="64"/>
      </left>
      <right style="double">
        <color indexed="64"/>
      </right>
      <top style="thin">
        <color indexed="64"/>
      </top>
      <bottom style="dotted">
        <color indexed="64"/>
      </bottom>
      <diagonal/>
    </border>
    <border>
      <left/>
      <right style="thin">
        <color indexed="64"/>
      </right>
      <top style="thin">
        <color indexed="64"/>
      </top>
      <bottom style="dotted">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bottom style="dotted">
        <color indexed="64"/>
      </bottom>
      <diagonal/>
    </border>
    <border>
      <left style="thin">
        <color indexed="64"/>
      </left>
      <right style="double">
        <color indexed="64"/>
      </right>
      <top/>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style="double">
        <color indexed="64"/>
      </left>
      <right style="thin">
        <color indexed="64"/>
      </right>
      <top/>
      <bottom style="double">
        <color indexed="64"/>
      </bottom>
      <diagonal/>
    </border>
    <border>
      <left style="double">
        <color indexed="64"/>
      </left>
      <right/>
      <top/>
      <bottom/>
      <diagonal/>
    </border>
    <border>
      <left style="thin">
        <color indexed="64"/>
      </left>
      <right style="thin">
        <color indexed="64"/>
      </right>
      <top style="dotted">
        <color indexed="64"/>
      </top>
      <bottom/>
      <diagonal/>
    </border>
    <border>
      <left style="double">
        <color indexed="64"/>
      </left>
      <right style="thin">
        <color indexed="64"/>
      </right>
      <top/>
      <bottom style="dotted">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dotted">
        <color indexed="64"/>
      </top>
      <bottom/>
      <diagonal/>
    </border>
    <border>
      <left style="double">
        <color indexed="64"/>
      </left>
      <right style="double">
        <color indexed="64"/>
      </right>
      <top style="dotted">
        <color indexed="64"/>
      </top>
      <bottom/>
      <diagonal/>
    </border>
    <border>
      <left/>
      <right style="thin">
        <color indexed="64"/>
      </right>
      <top style="dotted">
        <color indexed="64"/>
      </top>
      <bottom/>
      <diagonal/>
    </border>
    <border>
      <left style="thin">
        <color indexed="64"/>
      </left>
      <right style="double">
        <color indexed="64"/>
      </right>
      <top style="dotted">
        <color indexed="64"/>
      </top>
      <bottom/>
      <diagonal/>
    </border>
    <border>
      <left style="thin">
        <color indexed="64"/>
      </left>
      <right style="double">
        <color indexed="64"/>
      </right>
      <top/>
      <bottom style="double">
        <color indexed="64"/>
      </bottom>
      <diagonal/>
    </border>
    <border>
      <left style="double">
        <color indexed="64"/>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double">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bottom style="dotted">
        <color indexed="64"/>
      </bottom>
      <diagonal/>
    </border>
    <border>
      <left style="thin">
        <color indexed="64"/>
      </left>
      <right/>
      <top style="thin">
        <color indexed="64"/>
      </top>
      <bottom style="dotted">
        <color indexed="64"/>
      </bottom>
      <diagonal/>
    </border>
    <border>
      <left style="thin">
        <color indexed="64"/>
      </left>
      <right/>
      <top style="double">
        <color indexed="64"/>
      </top>
      <bottom/>
      <diagonal/>
    </border>
    <border>
      <left style="thin">
        <color indexed="64"/>
      </left>
      <right/>
      <top style="dotted">
        <color indexed="64"/>
      </top>
      <bottom/>
      <diagonal/>
    </border>
    <border>
      <left/>
      <right style="thin">
        <color indexed="64"/>
      </right>
      <top style="thin">
        <color indexed="64"/>
      </top>
      <bottom/>
      <diagonal/>
    </border>
    <border>
      <left style="thin">
        <color indexed="64"/>
      </left>
      <right/>
      <top style="double">
        <color indexed="64"/>
      </top>
      <bottom style="thin">
        <color indexed="64"/>
      </bottom>
      <diagonal/>
    </border>
    <border>
      <left style="thin">
        <color indexed="64"/>
      </left>
      <right/>
      <top style="double">
        <color indexed="64"/>
      </top>
      <bottom style="double">
        <color indexed="64"/>
      </bottom>
      <diagonal/>
    </border>
    <border>
      <left style="thin">
        <color indexed="64"/>
      </left>
      <right/>
      <top style="thin">
        <color indexed="64"/>
      </top>
      <bottom style="thin">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s>
  <cellStyleXfs count="1">
    <xf numFmtId="0" fontId="0" fillId="0" borderId="0"/>
  </cellStyleXfs>
  <cellXfs count="298">
    <xf numFmtId="0" fontId="0" fillId="0" borderId="0" xfId="0"/>
    <xf numFmtId="0" fontId="3" fillId="0" borderId="0" xfId="0" applyFont="1"/>
    <xf numFmtId="0" fontId="4" fillId="0" borderId="0" xfId="0" applyFont="1"/>
    <xf numFmtId="0" fontId="0" fillId="0" borderId="1" xfId="0" applyBorder="1"/>
    <xf numFmtId="0" fontId="0" fillId="0" borderId="1" xfId="0" applyBorder="1" applyAlignment="1">
      <alignment horizontal="right"/>
    </xf>
    <xf numFmtId="0" fontId="0" fillId="0" borderId="2" xfId="0" applyBorder="1" applyAlignment="1">
      <alignment horizontal="right"/>
    </xf>
    <xf numFmtId="0" fontId="0" fillId="0" borderId="3" xfId="0" applyBorder="1"/>
    <xf numFmtId="0" fontId="0" fillId="0" borderId="4" xfId="0" applyBorder="1" applyAlignment="1">
      <alignment horizontal="right"/>
    </xf>
    <xf numFmtId="2" fontId="0" fillId="0" borderId="5" xfId="0" applyNumberFormat="1" applyBorder="1" applyAlignment="1">
      <alignment horizontal="center"/>
    </xf>
    <xf numFmtId="4" fontId="0" fillId="0" borderId="5" xfId="0" applyNumberFormat="1" applyBorder="1" applyAlignment="1">
      <alignment horizontal="center"/>
    </xf>
    <xf numFmtId="4" fontId="4" fillId="0" borderId="6" xfId="0" applyNumberFormat="1" applyFont="1" applyBorder="1" applyAlignment="1">
      <alignment horizontal="center"/>
    </xf>
    <xf numFmtId="4" fontId="4" fillId="0" borderId="5" xfId="0" applyNumberFormat="1" applyFont="1" applyBorder="1" applyAlignment="1">
      <alignment horizontal="center"/>
    </xf>
    <xf numFmtId="4" fontId="4" fillId="0" borderId="1" xfId="0" applyNumberFormat="1" applyFont="1" applyBorder="1"/>
    <xf numFmtId="0" fontId="3" fillId="0" borderId="7" xfId="0" applyFont="1" applyBorder="1" applyAlignment="1">
      <alignment horizontal="left"/>
    </xf>
    <xf numFmtId="2" fontId="4" fillId="0" borderId="5" xfId="0" applyNumberFormat="1" applyFont="1" applyBorder="1" applyAlignment="1">
      <alignment horizontal="center"/>
    </xf>
    <xf numFmtId="3" fontId="4" fillId="0" borderId="1" xfId="0" applyNumberFormat="1" applyFont="1" applyBorder="1"/>
    <xf numFmtId="0" fontId="3" fillId="0" borderId="8" xfId="0" applyFont="1" applyBorder="1" applyAlignment="1">
      <alignment horizontal="left" vertical="center"/>
    </xf>
    <xf numFmtId="0" fontId="0" fillId="0" borderId="0" xfId="0" applyAlignment="1">
      <alignment wrapText="1"/>
    </xf>
    <xf numFmtId="2" fontId="4" fillId="0" borderId="9" xfId="0" applyNumberFormat="1" applyFont="1" applyBorder="1" applyAlignment="1">
      <alignment horizontal="center"/>
    </xf>
    <xf numFmtId="4" fontId="4" fillId="0" borderId="9" xfId="0" applyNumberFormat="1" applyFont="1" applyBorder="1" applyAlignment="1">
      <alignment horizontal="center"/>
    </xf>
    <xf numFmtId="0" fontId="5" fillId="0" borderId="4" xfId="0" applyFont="1" applyBorder="1" applyAlignment="1">
      <alignment horizontal="right" vertical="center"/>
    </xf>
    <xf numFmtId="4" fontId="3" fillId="0" borderId="10" xfId="0" applyNumberFormat="1" applyFont="1" applyBorder="1" applyAlignment="1">
      <alignment horizontal="center"/>
    </xf>
    <xf numFmtId="0" fontId="3" fillId="0" borderId="7" xfId="0" applyFont="1" applyBorder="1"/>
    <xf numFmtId="0" fontId="3" fillId="0" borderId="11" xfId="0" applyFont="1" applyBorder="1" applyAlignment="1">
      <alignment vertical="center"/>
    </xf>
    <xf numFmtId="4" fontId="3" fillId="0" borderId="12" xfId="0" applyNumberFormat="1" applyFont="1" applyBorder="1" applyAlignment="1">
      <alignment horizontal="center"/>
    </xf>
    <xf numFmtId="0" fontId="0" fillId="0" borderId="0" xfId="0" applyAlignment="1">
      <alignment horizontal="right"/>
    </xf>
    <xf numFmtId="4" fontId="3" fillId="0" borderId="13" xfId="0" applyNumberFormat="1" applyFont="1" applyBorder="1" applyAlignment="1">
      <alignment horizontal="center"/>
    </xf>
    <xf numFmtId="3" fontId="0" fillId="0" borderId="0" xfId="0" applyNumberFormat="1" applyBorder="1" applyAlignment="1">
      <alignment horizontal="center"/>
    </xf>
    <xf numFmtId="0" fontId="0" fillId="0" borderId="0" xfId="0" applyBorder="1"/>
    <xf numFmtId="0" fontId="4" fillId="0" borderId="1" xfId="0" applyFont="1" applyFill="1" applyBorder="1"/>
    <xf numFmtId="2" fontId="0" fillId="0" borderId="14" xfId="0" applyNumberFormat="1" applyBorder="1" applyAlignment="1">
      <alignment horizontal="center"/>
    </xf>
    <xf numFmtId="4" fontId="4" fillId="0" borderId="5" xfId="0" applyNumberFormat="1" applyFont="1" applyFill="1" applyBorder="1" applyAlignment="1">
      <alignment horizontal="center"/>
    </xf>
    <xf numFmtId="4" fontId="0" fillId="0" borderId="9" xfId="0" applyNumberFormat="1" applyBorder="1" applyAlignment="1">
      <alignment horizontal="center"/>
    </xf>
    <xf numFmtId="2" fontId="0" fillId="0" borderId="15" xfId="0" applyNumberFormat="1" applyBorder="1" applyAlignment="1">
      <alignment horizontal="center"/>
    </xf>
    <xf numFmtId="2" fontId="0" fillId="0" borderId="9" xfId="0" applyNumberFormat="1" applyBorder="1" applyAlignment="1">
      <alignment horizontal="center"/>
    </xf>
    <xf numFmtId="0" fontId="4" fillId="0" borderId="1" xfId="0" applyFont="1" applyFill="1" applyBorder="1" applyAlignment="1">
      <alignment horizontal="right"/>
    </xf>
    <xf numFmtId="0" fontId="8" fillId="0" borderId="0" xfId="0" applyFont="1" applyFill="1"/>
    <xf numFmtId="0" fontId="11" fillId="0" borderId="16" xfId="0" applyFont="1" applyBorder="1" applyAlignment="1">
      <alignment horizontal="center"/>
    </xf>
    <xf numFmtId="0" fontId="11" fillId="0" borderId="17" xfId="0" applyFont="1" applyBorder="1" applyAlignment="1">
      <alignment horizontal="center"/>
    </xf>
    <xf numFmtId="0" fontId="11" fillId="0" borderId="18" xfId="0" applyFont="1" applyBorder="1" applyAlignment="1">
      <alignment horizontal="center"/>
    </xf>
    <xf numFmtId="4" fontId="12" fillId="0" borderId="1" xfId="0" applyNumberFormat="1" applyFont="1" applyBorder="1"/>
    <xf numFmtId="0" fontId="11" fillId="0" borderId="19" xfId="0" applyFont="1" applyBorder="1" applyAlignment="1">
      <alignment horizontal="center"/>
    </xf>
    <xf numFmtId="4" fontId="3" fillId="0" borderId="20" xfId="0" applyNumberFormat="1" applyFont="1" applyBorder="1" applyAlignment="1">
      <alignment horizontal="center"/>
    </xf>
    <xf numFmtId="4" fontId="4" fillId="0" borderId="6" xfId="0" applyNumberFormat="1" applyFont="1" applyFill="1" applyBorder="1" applyAlignment="1">
      <alignment horizontal="center"/>
    </xf>
    <xf numFmtId="4" fontId="3" fillId="0" borderId="21" xfId="0" applyNumberFormat="1" applyFont="1" applyBorder="1" applyAlignment="1">
      <alignment horizontal="center" vertical="center"/>
    </xf>
    <xf numFmtId="4" fontId="3" fillId="0" borderId="22" xfId="0" applyNumberFormat="1" applyFont="1" applyBorder="1" applyAlignment="1">
      <alignment horizontal="center" vertical="center"/>
    </xf>
    <xf numFmtId="4" fontId="3" fillId="0" borderId="23" xfId="0" applyNumberFormat="1" applyFont="1" applyBorder="1" applyAlignment="1">
      <alignment horizontal="center" vertical="center"/>
    </xf>
    <xf numFmtId="0" fontId="5" fillId="0" borderId="24" xfId="0" applyFont="1" applyBorder="1" applyAlignment="1">
      <alignment horizontal="right" vertical="center"/>
    </xf>
    <xf numFmtId="3" fontId="3" fillId="0" borderId="20" xfId="0" applyNumberFormat="1" applyFont="1" applyBorder="1" applyAlignment="1">
      <alignment horizontal="center"/>
    </xf>
    <xf numFmtId="3" fontId="3" fillId="0" borderId="10" xfId="0" applyNumberFormat="1" applyFont="1" applyBorder="1" applyAlignment="1">
      <alignment horizontal="center"/>
    </xf>
    <xf numFmtId="3" fontId="3" fillId="0" borderId="25" xfId="0" applyNumberFormat="1" applyFont="1" applyBorder="1" applyAlignment="1">
      <alignment horizontal="center"/>
    </xf>
    <xf numFmtId="2" fontId="3" fillId="0" borderId="26" xfId="0" applyNumberFormat="1" applyFont="1" applyBorder="1" applyAlignment="1">
      <alignment horizontal="center" vertical="center"/>
    </xf>
    <xf numFmtId="2" fontId="3" fillId="0" borderId="23" xfId="0" applyNumberFormat="1" applyFont="1" applyBorder="1" applyAlignment="1">
      <alignment horizontal="center" vertical="center"/>
    </xf>
    <xf numFmtId="0" fontId="0" fillId="0" borderId="2" xfId="0" applyBorder="1" applyAlignment="1">
      <alignment vertical="center"/>
    </xf>
    <xf numFmtId="0" fontId="3" fillId="0" borderId="11" xfId="0" applyFont="1" applyBorder="1" applyAlignment="1">
      <alignment horizontal="left" vertical="center"/>
    </xf>
    <xf numFmtId="2" fontId="3" fillId="0" borderId="27" xfId="0" applyNumberFormat="1" applyFont="1" applyBorder="1" applyAlignment="1">
      <alignment horizontal="left"/>
    </xf>
    <xf numFmtId="2" fontId="3" fillId="0" borderId="28" xfId="0" applyNumberFormat="1" applyFont="1" applyBorder="1" applyAlignment="1">
      <alignment horizontal="center"/>
    </xf>
    <xf numFmtId="2" fontId="3" fillId="0" borderId="10" xfId="0" applyNumberFormat="1" applyFont="1" applyBorder="1" applyAlignment="1">
      <alignment horizontal="center"/>
    </xf>
    <xf numFmtId="4" fontId="3" fillId="0" borderId="26" xfId="0" applyNumberFormat="1" applyFont="1" applyBorder="1" applyAlignment="1">
      <alignment horizontal="center" vertical="center"/>
    </xf>
    <xf numFmtId="0" fontId="3" fillId="0" borderId="27" xfId="0" applyFont="1" applyBorder="1" applyAlignment="1">
      <alignment horizontal="left" vertical="center"/>
    </xf>
    <xf numFmtId="4" fontId="3" fillId="0" borderId="28" xfId="0" applyNumberFormat="1" applyFont="1" applyBorder="1" applyAlignment="1">
      <alignment horizontal="center" vertical="center"/>
    </xf>
    <xf numFmtId="4" fontId="3" fillId="0" borderId="10" xfId="0" applyNumberFormat="1" applyFont="1" applyBorder="1" applyAlignment="1">
      <alignment horizontal="center" vertical="center"/>
    </xf>
    <xf numFmtId="0" fontId="3" fillId="0" borderId="1" xfId="0" applyFont="1" applyFill="1" applyBorder="1" applyAlignment="1">
      <alignment vertical="center"/>
    </xf>
    <xf numFmtId="0" fontId="3" fillId="0" borderId="29" xfId="0" applyFont="1" applyBorder="1" applyAlignment="1">
      <alignment horizontal="left" vertical="center"/>
    </xf>
    <xf numFmtId="4" fontId="3" fillId="0" borderId="30" xfId="0" applyNumberFormat="1" applyFont="1" applyBorder="1" applyAlignment="1">
      <alignment horizontal="center" vertical="center"/>
    </xf>
    <xf numFmtId="4" fontId="3" fillId="0" borderId="31" xfId="0" applyNumberFormat="1" applyFont="1" applyBorder="1" applyAlignment="1">
      <alignment horizontal="center" vertical="center"/>
    </xf>
    <xf numFmtId="3" fontId="3" fillId="0" borderId="23" xfId="0" applyNumberFormat="1" applyFont="1" applyBorder="1" applyAlignment="1">
      <alignment horizontal="center" vertical="center"/>
    </xf>
    <xf numFmtId="3" fontId="3" fillId="0" borderId="13" xfId="0" applyNumberFormat="1" applyFont="1" applyBorder="1" applyAlignment="1">
      <alignment horizontal="center"/>
    </xf>
    <xf numFmtId="3" fontId="3" fillId="0" borderId="32" xfId="0" applyNumberFormat="1" applyFont="1" applyBorder="1" applyAlignment="1">
      <alignment horizontal="center"/>
    </xf>
    <xf numFmtId="3" fontId="4" fillId="0" borderId="6" xfId="0" applyNumberFormat="1" applyFont="1" applyFill="1" applyBorder="1" applyAlignment="1">
      <alignment horizontal="center"/>
    </xf>
    <xf numFmtId="3" fontId="4" fillId="0" borderId="5" xfId="0" applyNumberFormat="1" applyFont="1" applyFill="1" applyBorder="1" applyAlignment="1">
      <alignment horizontal="center"/>
    </xf>
    <xf numFmtId="3" fontId="4" fillId="0" borderId="33" xfId="0" applyNumberFormat="1" applyFont="1" applyFill="1" applyBorder="1" applyAlignment="1">
      <alignment horizontal="center"/>
    </xf>
    <xf numFmtId="3" fontId="3" fillId="0" borderId="30" xfId="0" applyNumberFormat="1" applyFont="1" applyBorder="1" applyAlignment="1">
      <alignment horizontal="center" vertical="center"/>
    </xf>
    <xf numFmtId="3" fontId="3" fillId="0" borderId="31" xfId="0" applyNumberFormat="1" applyFont="1" applyBorder="1" applyAlignment="1">
      <alignment horizontal="center" vertical="center"/>
    </xf>
    <xf numFmtId="3" fontId="3" fillId="0" borderId="19" xfId="0" applyNumberFormat="1" applyFont="1" applyBorder="1" applyAlignment="1">
      <alignment horizontal="center" vertical="center"/>
    </xf>
    <xf numFmtId="3" fontId="4" fillId="0" borderId="5" xfId="0" applyNumberFormat="1" applyFont="1" applyBorder="1" applyAlignment="1">
      <alignment horizontal="center"/>
    </xf>
    <xf numFmtId="3" fontId="4" fillId="0" borderId="33" xfId="0" applyNumberFormat="1" applyFont="1" applyBorder="1" applyAlignment="1">
      <alignment horizontal="center"/>
    </xf>
    <xf numFmtId="3" fontId="4" fillId="0" borderId="34" xfId="0" applyNumberFormat="1" applyFont="1" applyBorder="1" applyAlignment="1">
      <alignment horizontal="center"/>
    </xf>
    <xf numFmtId="3" fontId="4" fillId="0" borderId="14" xfId="0" applyNumberFormat="1" applyFont="1" applyBorder="1" applyAlignment="1">
      <alignment horizontal="center"/>
    </xf>
    <xf numFmtId="3" fontId="4" fillId="0" borderId="35" xfId="0" applyNumberFormat="1" applyFont="1" applyBorder="1" applyAlignment="1">
      <alignment horizontal="center"/>
    </xf>
    <xf numFmtId="3" fontId="3" fillId="0" borderId="10" xfId="0" applyNumberFormat="1" applyFont="1" applyBorder="1" applyAlignment="1">
      <alignment horizontal="center" vertical="center"/>
    </xf>
    <xf numFmtId="3" fontId="3" fillId="0" borderId="25" xfId="0" applyNumberFormat="1" applyFont="1" applyBorder="1" applyAlignment="1">
      <alignment horizontal="center" vertical="center"/>
    </xf>
    <xf numFmtId="3" fontId="4" fillId="0" borderId="6" xfId="0" applyNumberFormat="1" applyFont="1" applyBorder="1" applyAlignment="1">
      <alignment horizontal="center"/>
    </xf>
    <xf numFmtId="0" fontId="3" fillId="0" borderId="4" xfId="0" applyFont="1" applyBorder="1" applyAlignment="1">
      <alignment horizontal="left" vertical="center"/>
    </xf>
    <xf numFmtId="4" fontId="3" fillId="0" borderId="15" xfId="0" applyNumberFormat="1" applyFont="1" applyBorder="1" applyAlignment="1">
      <alignment horizontal="center" vertical="center"/>
    </xf>
    <xf numFmtId="4" fontId="3" fillId="0" borderId="14" xfId="0" applyNumberFormat="1" applyFont="1" applyBorder="1" applyAlignment="1">
      <alignment horizontal="center" vertical="center"/>
    </xf>
    <xf numFmtId="3" fontId="3" fillId="0" borderId="14" xfId="0" applyNumberFormat="1" applyFont="1" applyBorder="1" applyAlignment="1">
      <alignment horizontal="center" vertical="center"/>
    </xf>
    <xf numFmtId="0" fontId="3" fillId="0" borderId="3" xfId="0" applyFont="1" applyBorder="1" applyAlignment="1">
      <alignment horizontal="left" vertical="center"/>
    </xf>
    <xf numFmtId="4" fontId="3" fillId="0" borderId="36" xfId="0" applyNumberFormat="1" applyFont="1" applyBorder="1" applyAlignment="1">
      <alignment horizontal="center" vertical="center"/>
    </xf>
    <xf numFmtId="4" fontId="3" fillId="0" borderId="37" xfId="0" applyNumberFormat="1" applyFont="1" applyBorder="1" applyAlignment="1">
      <alignment horizontal="center" vertical="center"/>
    </xf>
    <xf numFmtId="3" fontId="3" fillId="0" borderId="38" xfId="0" applyNumberFormat="1" applyFont="1" applyBorder="1" applyAlignment="1">
      <alignment horizontal="center" vertical="center"/>
    </xf>
    <xf numFmtId="3" fontId="3" fillId="0" borderId="37" xfId="0" applyNumberFormat="1" applyFont="1" applyBorder="1" applyAlignment="1">
      <alignment horizontal="center" vertical="center"/>
    </xf>
    <xf numFmtId="3" fontId="3" fillId="0" borderId="22" xfId="0" applyNumberFormat="1" applyFont="1" applyBorder="1" applyAlignment="1">
      <alignment horizontal="center" vertical="center"/>
    </xf>
    <xf numFmtId="3" fontId="3" fillId="0" borderId="39" xfId="0" applyNumberFormat="1" applyFont="1" applyBorder="1" applyAlignment="1">
      <alignment horizontal="center" vertical="center"/>
    </xf>
    <xf numFmtId="0" fontId="3" fillId="0" borderId="40" xfId="0" applyFont="1" applyBorder="1" applyAlignment="1">
      <alignment vertical="center"/>
    </xf>
    <xf numFmtId="2" fontId="3" fillId="0" borderId="41" xfId="0" applyNumberFormat="1" applyFont="1" applyBorder="1" applyAlignment="1">
      <alignment horizontal="center" vertical="center"/>
    </xf>
    <xf numFmtId="2" fontId="3" fillId="0" borderId="42" xfId="0" applyNumberFormat="1" applyFont="1" applyBorder="1" applyAlignment="1">
      <alignment horizontal="center" vertical="center"/>
    </xf>
    <xf numFmtId="3" fontId="4" fillId="0" borderId="2" xfId="0" applyNumberFormat="1" applyFont="1" applyBorder="1"/>
    <xf numFmtId="3" fontId="3" fillId="0" borderId="43" xfId="0" applyNumberFormat="1" applyFont="1" applyBorder="1" applyAlignment="1">
      <alignment horizontal="center" vertical="center"/>
    </xf>
    <xf numFmtId="3" fontId="3" fillId="0" borderId="42" xfId="0" applyNumberFormat="1" applyFont="1" applyBorder="1" applyAlignment="1">
      <alignment horizontal="center" vertical="center"/>
    </xf>
    <xf numFmtId="0" fontId="4" fillId="0" borderId="1" xfId="0" applyFont="1" applyBorder="1"/>
    <xf numFmtId="2" fontId="4" fillId="0" borderId="34" xfId="0" applyNumberFormat="1" applyFont="1" applyBorder="1" applyAlignment="1">
      <alignment horizontal="center"/>
    </xf>
    <xf numFmtId="2" fontId="4" fillId="0" borderId="14" xfId="0" applyNumberFormat="1" applyFont="1" applyBorder="1" applyAlignment="1">
      <alignment horizontal="center"/>
    </xf>
    <xf numFmtId="2" fontId="4" fillId="0" borderId="15" xfId="0" applyNumberFormat="1" applyFont="1" applyBorder="1" applyAlignment="1">
      <alignment horizontal="center"/>
    </xf>
    <xf numFmtId="4" fontId="0" fillId="0" borderId="44" xfId="0" applyNumberFormat="1" applyBorder="1" applyAlignment="1">
      <alignment horizontal="center"/>
    </xf>
    <xf numFmtId="4" fontId="0" fillId="0" borderId="17" xfId="0" applyNumberFormat="1" applyBorder="1" applyAlignment="1">
      <alignment horizontal="center"/>
    </xf>
    <xf numFmtId="3" fontId="0" fillId="0" borderId="44" xfId="0" applyNumberFormat="1" applyBorder="1" applyAlignment="1">
      <alignment horizontal="center"/>
    </xf>
    <xf numFmtId="3" fontId="0" fillId="0" borderId="17" xfId="0" applyNumberFormat="1" applyBorder="1" applyAlignment="1">
      <alignment horizontal="center"/>
    </xf>
    <xf numFmtId="4" fontId="5" fillId="0" borderId="34" xfId="0" applyNumberFormat="1" applyFont="1" applyBorder="1" applyAlignment="1">
      <alignment horizontal="center" vertical="center"/>
    </xf>
    <xf numFmtId="3" fontId="5" fillId="0" borderId="14" xfId="0" applyNumberFormat="1" applyFont="1" applyBorder="1" applyAlignment="1">
      <alignment horizontal="center" vertical="center"/>
    </xf>
    <xf numFmtId="0" fontId="17" fillId="0" borderId="0" xfId="0" applyFont="1"/>
    <xf numFmtId="0" fontId="12" fillId="0" borderId="1" xfId="0" applyFont="1" applyBorder="1"/>
    <xf numFmtId="0" fontId="3" fillId="0" borderId="27" xfId="0" applyFont="1" applyBorder="1"/>
    <xf numFmtId="0" fontId="11" fillId="0" borderId="44" xfId="0" applyFont="1" applyBorder="1" applyAlignment="1">
      <alignment horizontal="center"/>
    </xf>
    <xf numFmtId="0" fontId="0" fillId="0" borderId="5" xfId="0" applyBorder="1"/>
    <xf numFmtId="0" fontId="0" fillId="0" borderId="45" xfId="0" applyBorder="1" applyAlignment="1">
      <alignment horizontal="right"/>
    </xf>
    <xf numFmtId="164" fontId="4" fillId="0" borderId="6" xfId="0" applyNumberFormat="1" applyFont="1" applyBorder="1" applyAlignment="1">
      <alignment horizontal="center"/>
    </xf>
    <xf numFmtId="164" fontId="4" fillId="0" borderId="5" xfId="0" applyNumberFormat="1" applyFont="1" applyBorder="1" applyAlignment="1">
      <alignment horizontal="center"/>
    </xf>
    <xf numFmtId="164" fontId="0" fillId="0" borderId="5" xfId="0" applyNumberFormat="1" applyBorder="1" applyAlignment="1">
      <alignment horizontal="center"/>
    </xf>
    <xf numFmtId="164" fontId="0" fillId="0" borderId="9" xfId="0" applyNumberFormat="1" applyBorder="1" applyAlignment="1">
      <alignment horizontal="center"/>
    </xf>
    <xf numFmtId="164" fontId="0" fillId="0" borderId="44" xfId="0" applyNumberFormat="1" applyBorder="1" applyAlignment="1">
      <alignment horizontal="center"/>
    </xf>
    <xf numFmtId="164" fontId="0" fillId="0" borderId="17" xfId="0" applyNumberFormat="1" applyBorder="1" applyAlignment="1">
      <alignment horizontal="center"/>
    </xf>
    <xf numFmtId="164" fontId="0" fillId="0" borderId="6" xfId="0" applyNumberFormat="1" applyBorder="1" applyAlignment="1">
      <alignment horizontal="center"/>
    </xf>
    <xf numFmtId="164" fontId="4" fillId="0" borderId="9" xfId="0" applyNumberFormat="1" applyFont="1" applyBorder="1" applyAlignment="1">
      <alignment horizontal="center"/>
    </xf>
    <xf numFmtId="164" fontId="4" fillId="0" borderId="0" xfId="0" applyNumberFormat="1" applyFont="1" applyAlignment="1">
      <alignment horizontal="center"/>
    </xf>
    <xf numFmtId="0" fontId="0" fillId="0" borderId="0" xfId="0" applyAlignment="1">
      <alignment horizontal="left" wrapText="1"/>
    </xf>
    <xf numFmtId="0" fontId="5" fillId="0" borderId="0" xfId="0" applyFont="1"/>
    <xf numFmtId="0" fontId="11" fillId="0" borderId="42" xfId="0" applyFont="1" applyBorder="1" applyAlignment="1">
      <alignment horizontal="center"/>
    </xf>
    <xf numFmtId="4" fontId="5" fillId="0" borderId="14" xfId="0" applyNumberFormat="1" applyFont="1" applyBorder="1" applyAlignment="1">
      <alignment horizontal="center" vertical="center"/>
    </xf>
    <xf numFmtId="4" fontId="0" fillId="0" borderId="6" xfId="0" applyNumberFormat="1" applyBorder="1" applyAlignment="1">
      <alignment horizontal="center"/>
    </xf>
    <xf numFmtId="3" fontId="5" fillId="0" borderId="34" xfId="0" applyNumberFormat="1" applyFont="1" applyBorder="1" applyAlignment="1">
      <alignment horizontal="center" vertical="center"/>
    </xf>
    <xf numFmtId="3" fontId="4" fillId="0" borderId="46" xfId="0" applyNumberFormat="1" applyFont="1" applyFill="1" applyBorder="1" applyAlignment="1">
      <alignment horizontal="center"/>
    </xf>
    <xf numFmtId="3" fontId="3" fillId="0" borderId="47" xfId="0" applyNumberFormat="1" applyFont="1" applyBorder="1" applyAlignment="1">
      <alignment horizontal="center"/>
    </xf>
    <xf numFmtId="3" fontId="3" fillId="0" borderId="20" xfId="0" applyNumberFormat="1" applyFont="1" applyBorder="1" applyAlignment="1">
      <alignment horizontal="center" vertical="center"/>
    </xf>
    <xf numFmtId="3" fontId="3" fillId="0" borderId="48" xfId="0" applyNumberFormat="1" applyFont="1" applyBorder="1" applyAlignment="1">
      <alignment horizontal="center" vertical="center"/>
    </xf>
    <xf numFmtId="3" fontId="3" fillId="0" borderId="49" xfId="0" applyNumberFormat="1" applyFont="1" applyBorder="1" applyAlignment="1">
      <alignment horizontal="center" vertical="center"/>
    </xf>
    <xf numFmtId="4" fontId="4" fillId="0" borderId="50" xfId="0" applyNumberFormat="1" applyFont="1" applyFill="1" applyBorder="1" applyAlignment="1">
      <alignment horizontal="center"/>
    </xf>
    <xf numFmtId="4" fontId="4" fillId="0" borderId="46" xfId="0" applyNumberFormat="1" applyFont="1" applyFill="1" applyBorder="1" applyAlignment="1">
      <alignment horizontal="center"/>
    </xf>
    <xf numFmtId="4" fontId="4" fillId="0" borderId="52" xfId="0" applyNumberFormat="1" applyFont="1" applyBorder="1" applyAlignment="1">
      <alignment horizontal="center"/>
    </xf>
    <xf numFmtId="4" fontId="4" fillId="0" borderId="46" xfId="0" applyNumberFormat="1" applyFont="1" applyBorder="1" applyAlignment="1">
      <alignment horizontal="center"/>
    </xf>
    <xf numFmtId="3" fontId="4" fillId="0" borderId="50" xfId="0" applyNumberFormat="1" applyFont="1" applyBorder="1" applyAlignment="1">
      <alignment horizontal="center"/>
    </xf>
    <xf numFmtId="3" fontId="4" fillId="0" borderId="46" xfId="0" applyNumberFormat="1" applyFont="1" applyBorder="1" applyAlignment="1">
      <alignment horizontal="center"/>
    </xf>
    <xf numFmtId="3" fontId="4" fillId="0" borderId="53" xfId="0" applyNumberFormat="1" applyFont="1" applyBorder="1" applyAlignment="1">
      <alignment horizontal="center"/>
    </xf>
    <xf numFmtId="2" fontId="4" fillId="0" borderId="16" xfId="0" applyNumberFormat="1" applyFont="1" applyBorder="1" applyAlignment="1">
      <alignment horizontal="center"/>
    </xf>
    <xf numFmtId="2" fontId="4" fillId="0" borderId="17" xfId="0" applyNumberFormat="1" applyFont="1" applyBorder="1" applyAlignment="1">
      <alignment horizontal="center"/>
    </xf>
    <xf numFmtId="0" fontId="4" fillId="0" borderId="2" xfId="0" applyFont="1" applyBorder="1"/>
    <xf numFmtId="3" fontId="4" fillId="0" borderId="44" xfId="0" applyNumberFormat="1" applyFont="1" applyBorder="1" applyAlignment="1">
      <alignment horizontal="center"/>
    </xf>
    <xf numFmtId="3" fontId="4" fillId="0" borderId="17" xfId="0" applyNumberFormat="1" applyFont="1" applyBorder="1" applyAlignment="1">
      <alignment horizontal="center"/>
    </xf>
    <xf numFmtId="3" fontId="4" fillId="0" borderId="54" xfId="0" applyNumberFormat="1" applyFont="1" applyBorder="1" applyAlignment="1">
      <alignment horizontal="center"/>
    </xf>
    <xf numFmtId="0" fontId="3" fillId="0" borderId="55" xfId="0" applyFont="1" applyBorder="1" applyAlignment="1">
      <alignment horizontal="left"/>
    </xf>
    <xf numFmtId="4" fontId="3" fillId="0" borderId="56" xfId="0" applyNumberFormat="1" applyFont="1" applyBorder="1" applyAlignment="1">
      <alignment horizontal="center"/>
    </xf>
    <xf numFmtId="4" fontId="3" fillId="0" borderId="57" xfId="0" applyNumberFormat="1" applyFont="1" applyBorder="1" applyAlignment="1">
      <alignment horizontal="center"/>
    </xf>
    <xf numFmtId="4" fontId="3" fillId="0" borderId="58" xfId="0" applyNumberFormat="1" applyFont="1" applyBorder="1" applyAlignment="1">
      <alignment horizontal="center"/>
    </xf>
    <xf numFmtId="0" fontId="4" fillId="0" borderId="1" xfId="0" applyFont="1" applyBorder="1" applyAlignment="1"/>
    <xf numFmtId="3" fontId="3" fillId="0" borderId="56" xfId="0" applyNumberFormat="1" applyFont="1" applyBorder="1" applyAlignment="1">
      <alignment horizontal="center"/>
    </xf>
    <xf numFmtId="3" fontId="3" fillId="0" borderId="57" xfId="0" applyNumberFormat="1" applyFont="1" applyBorder="1" applyAlignment="1">
      <alignment horizontal="center"/>
    </xf>
    <xf numFmtId="3" fontId="3" fillId="0" borderId="59" xfId="0" applyNumberFormat="1" applyFont="1" applyBorder="1" applyAlignment="1">
      <alignment horizontal="center"/>
    </xf>
    <xf numFmtId="0" fontId="0" fillId="0" borderId="1" xfId="0" applyBorder="1" applyAlignment="1"/>
    <xf numFmtId="0" fontId="1" fillId="0" borderId="0" xfId="0" applyFont="1"/>
    <xf numFmtId="0" fontId="19" fillId="0" borderId="0" xfId="0" applyFont="1"/>
    <xf numFmtId="4" fontId="4" fillId="0" borderId="60" xfId="0" applyNumberFormat="1" applyFont="1" applyBorder="1" applyAlignment="1">
      <alignment horizontal="center"/>
    </xf>
    <xf numFmtId="0" fontId="0" fillId="0" borderId="11" xfId="0" applyBorder="1"/>
    <xf numFmtId="4" fontId="5" fillId="0" borderId="1" xfId="0" applyNumberFormat="1" applyFont="1" applyBorder="1" applyAlignment="1">
      <alignment vertical="center"/>
    </xf>
    <xf numFmtId="4" fontId="4" fillId="0" borderId="1" xfId="0" applyNumberFormat="1" applyFont="1" applyBorder="1" applyAlignment="1">
      <alignment vertical="center"/>
    </xf>
    <xf numFmtId="4" fontId="5" fillId="0" borderId="2" xfId="0" applyNumberFormat="1" applyFont="1" applyBorder="1" applyAlignment="1">
      <alignment vertical="center"/>
    </xf>
    <xf numFmtId="0" fontId="0" fillId="0" borderId="45" xfId="0" applyBorder="1"/>
    <xf numFmtId="3" fontId="4" fillId="0" borderId="60" xfId="0" applyNumberFormat="1" applyFont="1" applyBorder="1" applyAlignment="1">
      <alignment horizontal="center"/>
    </xf>
    <xf numFmtId="3" fontId="4" fillId="0" borderId="61" xfId="0" applyNumberFormat="1" applyFont="1" applyBorder="1" applyAlignment="1">
      <alignment horizontal="center"/>
    </xf>
    <xf numFmtId="3" fontId="3" fillId="0" borderId="62" xfId="0" applyNumberFormat="1" applyFont="1" applyBorder="1" applyAlignment="1">
      <alignment horizontal="center"/>
    </xf>
    <xf numFmtId="3" fontId="3" fillId="0" borderId="63" xfId="0" applyNumberFormat="1" applyFont="1" applyBorder="1" applyAlignment="1">
      <alignment horizontal="center" vertical="center"/>
    </xf>
    <xf numFmtId="2" fontId="3" fillId="0" borderId="64" xfId="0" applyNumberFormat="1" applyFont="1" applyBorder="1" applyAlignment="1">
      <alignment horizontal="center" vertical="center"/>
    </xf>
    <xf numFmtId="4" fontId="3" fillId="0" borderId="64" xfId="0" applyNumberFormat="1" applyFont="1" applyBorder="1" applyAlignment="1">
      <alignment horizontal="center" vertical="center"/>
    </xf>
    <xf numFmtId="4" fontId="3" fillId="0" borderId="61" xfId="0" applyNumberFormat="1" applyFont="1" applyBorder="1" applyAlignment="1">
      <alignment horizontal="center" vertical="center"/>
    </xf>
    <xf numFmtId="4" fontId="3" fillId="0" borderId="62" xfId="0" applyNumberFormat="1" applyFont="1" applyBorder="1" applyAlignment="1">
      <alignment horizontal="center"/>
    </xf>
    <xf numFmtId="4" fontId="4" fillId="0" borderId="65" xfId="0" applyNumberFormat="1" applyFont="1" applyFill="1" applyBorder="1" applyAlignment="1">
      <alignment horizontal="center"/>
    </xf>
    <xf numFmtId="2" fontId="4" fillId="0" borderId="60" xfId="0" applyNumberFormat="1" applyFont="1" applyBorder="1" applyAlignment="1">
      <alignment horizontal="center"/>
    </xf>
    <xf numFmtId="4" fontId="3" fillId="0" borderId="63" xfId="0" applyNumberFormat="1" applyFont="1" applyBorder="1" applyAlignment="1">
      <alignment horizontal="center" vertical="center"/>
    </xf>
    <xf numFmtId="4" fontId="4" fillId="0" borderId="65" xfId="0" applyNumberFormat="1" applyFont="1" applyBorder="1" applyAlignment="1">
      <alignment horizontal="center"/>
    </xf>
    <xf numFmtId="2" fontId="4" fillId="0" borderId="18" xfId="0" applyNumberFormat="1" applyFont="1" applyBorder="1" applyAlignment="1">
      <alignment horizontal="center"/>
    </xf>
    <xf numFmtId="3" fontId="3" fillId="0" borderId="26" xfId="0" applyNumberFormat="1" applyFont="1" applyBorder="1" applyAlignment="1">
      <alignment horizontal="center" vertical="center"/>
    </xf>
    <xf numFmtId="3" fontId="3" fillId="0" borderId="28" xfId="0" applyNumberFormat="1" applyFont="1" applyBorder="1" applyAlignment="1">
      <alignment horizontal="center"/>
    </xf>
    <xf numFmtId="3" fontId="4" fillId="0" borderId="9" xfId="0" applyNumberFormat="1" applyFont="1" applyBorder="1" applyAlignment="1">
      <alignment horizontal="center"/>
    </xf>
    <xf numFmtId="3" fontId="4" fillId="0" borderId="15" xfId="0" applyNumberFormat="1" applyFont="1" applyBorder="1" applyAlignment="1">
      <alignment horizontal="center"/>
    </xf>
    <xf numFmtId="3" fontId="3" fillId="0" borderId="15" xfId="0" applyNumberFormat="1" applyFont="1" applyBorder="1" applyAlignment="1">
      <alignment horizontal="center" vertical="center"/>
    </xf>
    <xf numFmtId="3" fontId="3" fillId="0" borderId="12" xfId="0" applyNumberFormat="1" applyFont="1" applyBorder="1" applyAlignment="1">
      <alignment horizontal="center"/>
    </xf>
    <xf numFmtId="3" fontId="4" fillId="0" borderId="52" xfId="0" applyNumberFormat="1" applyFont="1" applyFill="1" applyBorder="1" applyAlignment="1">
      <alignment horizontal="center"/>
    </xf>
    <xf numFmtId="3" fontId="3" fillId="0" borderId="28" xfId="0" applyNumberFormat="1" applyFont="1" applyBorder="1" applyAlignment="1">
      <alignment horizontal="center" vertical="center"/>
    </xf>
    <xf numFmtId="3" fontId="3" fillId="0" borderId="66" xfId="0" applyNumberFormat="1" applyFont="1" applyBorder="1" applyAlignment="1">
      <alignment horizontal="center"/>
    </xf>
    <xf numFmtId="3" fontId="4" fillId="0" borderId="52" xfId="0" applyNumberFormat="1" applyFont="1" applyBorder="1" applyAlignment="1">
      <alignment horizontal="center"/>
    </xf>
    <xf numFmtId="3" fontId="4" fillId="0" borderId="16" xfId="0" applyNumberFormat="1" applyFont="1" applyBorder="1" applyAlignment="1">
      <alignment horizontal="center"/>
    </xf>
    <xf numFmtId="4" fontId="3" fillId="0" borderId="67" xfId="0" applyNumberFormat="1" applyFont="1" applyBorder="1" applyAlignment="1">
      <alignment horizontal="center" vertical="center"/>
    </xf>
    <xf numFmtId="2" fontId="3" fillId="0" borderId="68" xfId="0" applyNumberFormat="1" applyFont="1" applyBorder="1" applyAlignment="1">
      <alignment horizontal="center" vertical="center"/>
    </xf>
    <xf numFmtId="3" fontId="3" fillId="0" borderId="68" xfId="0" applyNumberFormat="1" applyFont="1" applyBorder="1" applyAlignment="1">
      <alignment horizontal="center" vertical="center"/>
    </xf>
    <xf numFmtId="3" fontId="3" fillId="0" borderId="67" xfId="0" applyNumberFormat="1" applyFont="1" applyBorder="1" applyAlignment="1">
      <alignment horizontal="center" vertical="center"/>
    </xf>
    <xf numFmtId="3" fontId="3" fillId="0" borderId="69" xfId="0" applyNumberFormat="1" applyFont="1" applyBorder="1" applyAlignment="1">
      <alignment horizontal="center" vertical="center"/>
    </xf>
    <xf numFmtId="3" fontId="4" fillId="0" borderId="60" xfId="0" applyNumberFormat="1" applyFont="1" applyFill="1" applyBorder="1" applyAlignment="1">
      <alignment horizontal="center"/>
    </xf>
    <xf numFmtId="3" fontId="3" fillId="0" borderId="70" xfId="0" applyNumberFormat="1" applyFont="1" applyBorder="1" applyAlignment="1">
      <alignment horizontal="center" vertical="center"/>
    </xf>
    <xf numFmtId="0" fontId="20" fillId="0" borderId="19" xfId="0" applyFont="1" applyBorder="1" applyAlignment="1">
      <alignment horizontal="center"/>
    </xf>
    <xf numFmtId="0" fontId="20" fillId="0" borderId="68" xfId="0" applyFont="1" applyBorder="1" applyAlignment="1">
      <alignment horizontal="center"/>
    </xf>
    <xf numFmtId="164" fontId="4" fillId="0" borderId="33" xfId="0" applyNumberFormat="1" applyFont="1" applyBorder="1" applyAlignment="1">
      <alignment horizontal="center"/>
    </xf>
    <xf numFmtId="164" fontId="0" fillId="0" borderId="54" xfId="0" applyNumberFormat="1" applyBorder="1" applyAlignment="1">
      <alignment horizontal="center"/>
    </xf>
    <xf numFmtId="0" fontId="0" fillId="0" borderId="0" xfId="0" applyFill="1" applyBorder="1" applyAlignment="1">
      <alignment horizontal="left"/>
    </xf>
    <xf numFmtId="0" fontId="21" fillId="0" borderId="0" xfId="0" applyFont="1"/>
    <xf numFmtId="3" fontId="22" fillId="0" borderId="10" xfId="0" applyNumberFormat="1" applyFont="1" applyBorder="1" applyAlignment="1">
      <alignment horizontal="center"/>
    </xf>
    <xf numFmtId="164" fontId="5" fillId="0" borderId="5" xfId="0" applyNumberFormat="1" applyFont="1" applyBorder="1" applyAlignment="1">
      <alignment horizontal="center"/>
    </xf>
    <xf numFmtId="164" fontId="5" fillId="0" borderId="17" xfId="0" applyNumberFormat="1" applyFont="1" applyBorder="1" applyAlignment="1">
      <alignment horizontal="center"/>
    </xf>
    <xf numFmtId="3" fontId="5" fillId="0" borderId="5" xfId="0" applyNumberFormat="1" applyFont="1" applyBorder="1" applyAlignment="1">
      <alignment horizontal="center"/>
    </xf>
    <xf numFmtId="0" fontId="23" fillId="0" borderId="0" xfId="0" applyFont="1"/>
    <xf numFmtId="0" fontId="4" fillId="0" borderId="1" xfId="0" applyFont="1" applyBorder="1" applyAlignment="1">
      <alignment horizontal="right"/>
    </xf>
    <xf numFmtId="3" fontId="0" fillId="0" borderId="45" xfId="0" applyNumberFormat="1" applyBorder="1"/>
    <xf numFmtId="0" fontId="4" fillId="0" borderId="51" xfId="0" applyFont="1" applyBorder="1" applyAlignment="1">
      <alignment horizontal="right"/>
    </xf>
    <xf numFmtId="0" fontId="0" fillId="0" borderId="50" xfId="0" applyBorder="1"/>
    <xf numFmtId="0" fontId="0" fillId="0" borderId="46" xfId="0" applyBorder="1"/>
    <xf numFmtId="164" fontId="4" fillId="0" borderId="46" xfId="0" applyNumberFormat="1" applyFont="1" applyBorder="1" applyAlignment="1">
      <alignment horizontal="center"/>
    </xf>
    <xf numFmtId="164" fontId="3" fillId="0" borderId="23" xfId="0" applyNumberFormat="1" applyFont="1" applyBorder="1" applyAlignment="1">
      <alignment horizontal="center" vertical="center"/>
    </xf>
    <xf numFmtId="164" fontId="3" fillId="0" borderId="64" xfId="0" applyNumberFormat="1" applyFont="1" applyBorder="1" applyAlignment="1">
      <alignment horizontal="center" vertical="center"/>
    </xf>
    <xf numFmtId="164" fontId="4" fillId="0" borderId="1" xfId="0" applyNumberFormat="1" applyFont="1" applyBorder="1"/>
    <xf numFmtId="3" fontId="10" fillId="0" borderId="0" xfId="0" applyNumberFormat="1" applyFont="1" applyAlignment="1">
      <alignment horizontal="center"/>
    </xf>
    <xf numFmtId="0" fontId="24" fillId="0" borderId="0" xfId="0" applyFont="1"/>
    <xf numFmtId="0" fontId="10" fillId="0" borderId="0" xfId="0" applyFont="1" applyAlignment="1">
      <alignment horizontal="center"/>
    </xf>
    <xf numFmtId="0" fontId="0" fillId="0" borderId="0" xfId="0" applyAlignment="1">
      <alignment horizontal="center"/>
    </xf>
    <xf numFmtId="0" fontId="10" fillId="0" borderId="0" xfId="0" applyFont="1" applyAlignment="1">
      <alignment horizontal="right"/>
    </xf>
    <xf numFmtId="3" fontId="1" fillId="0" borderId="0" xfId="0" applyNumberFormat="1" applyFont="1"/>
    <xf numFmtId="4" fontId="10" fillId="0" borderId="0" xfId="0" applyNumberFormat="1" applyFont="1" applyAlignment="1">
      <alignment horizontal="center"/>
    </xf>
    <xf numFmtId="0" fontId="2" fillId="0" borderId="0" xfId="0" applyFont="1"/>
    <xf numFmtId="3" fontId="25" fillId="0" borderId="0" xfId="0" applyNumberFormat="1" applyFont="1" applyAlignment="1">
      <alignment horizontal="center"/>
    </xf>
    <xf numFmtId="3" fontId="2" fillId="0" borderId="0" xfId="0" applyNumberFormat="1" applyFont="1" applyAlignment="1">
      <alignment horizontal="center"/>
    </xf>
    <xf numFmtId="3" fontId="2" fillId="0" borderId="0" xfId="0" applyNumberFormat="1" applyFont="1" applyBorder="1" applyAlignment="1">
      <alignment horizontal="center"/>
    </xf>
    <xf numFmtId="0" fontId="26" fillId="0" borderId="0" xfId="0" applyFont="1"/>
    <xf numFmtId="3" fontId="0" fillId="0" borderId="0" xfId="0" applyNumberFormat="1"/>
    <xf numFmtId="165" fontId="4" fillId="0" borderId="5" xfId="0" applyNumberFormat="1" applyFont="1" applyBorder="1" applyAlignment="1">
      <alignment horizontal="center"/>
    </xf>
    <xf numFmtId="165" fontId="5" fillId="0" borderId="5" xfId="0" applyNumberFormat="1" applyFont="1" applyBorder="1" applyAlignment="1">
      <alignment horizontal="center"/>
    </xf>
    <xf numFmtId="165" fontId="4" fillId="0" borderId="33" xfId="0" applyNumberFormat="1" applyFont="1" applyBorder="1" applyAlignment="1">
      <alignment horizontal="center"/>
    </xf>
    <xf numFmtId="165" fontId="0" fillId="0" borderId="45" xfId="0" applyNumberFormat="1" applyBorder="1"/>
    <xf numFmtId="0" fontId="1" fillId="0" borderId="1" xfId="0" applyFont="1" applyBorder="1" applyAlignment="1">
      <alignment horizontal="right"/>
    </xf>
    <xf numFmtId="4" fontId="3" fillId="0" borderId="63" xfId="0" applyNumberFormat="1" applyFont="1" applyBorder="1" applyAlignment="1">
      <alignment horizontal="center"/>
    </xf>
    <xf numFmtId="4" fontId="4" fillId="0" borderId="14" xfId="0" applyNumberFormat="1" applyFont="1" applyBorder="1" applyAlignment="1">
      <alignment horizontal="center"/>
    </xf>
    <xf numFmtId="4" fontId="4" fillId="0" borderId="61" xfId="0" applyNumberFormat="1" applyFont="1" applyBorder="1" applyAlignment="1">
      <alignment horizontal="center"/>
    </xf>
    <xf numFmtId="4" fontId="4" fillId="0" borderId="1" xfId="0" applyNumberFormat="1" applyFont="1" applyFill="1" applyBorder="1"/>
    <xf numFmtId="0" fontId="1" fillId="0" borderId="51" xfId="0" applyFont="1" applyBorder="1" applyAlignment="1">
      <alignment horizontal="right"/>
    </xf>
    <xf numFmtId="4" fontId="0" fillId="0" borderId="14" xfId="0" applyNumberFormat="1" applyBorder="1" applyAlignment="1">
      <alignment horizontal="center"/>
    </xf>
    <xf numFmtId="4" fontId="0" fillId="0" borderId="1" xfId="0" applyNumberFormat="1" applyBorder="1"/>
    <xf numFmtId="4" fontId="0" fillId="0" borderId="0" xfId="0" applyNumberFormat="1"/>
    <xf numFmtId="0" fontId="0" fillId="0" borderId="0" xfId="0" applyAlignment="1">
      <alignment wrapText="1"/>
    </xf>
    <xf numFmtId="0" fontId="0" fillId="0" borderId="0" xfId="0" applyAlignment="1">
      <alignment horizontal="left" wrapText="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13" fillId="0" borderId="71" xfId="0" applyFont="1" applyBorder="1" applyAlignment="1">
      <alignment horizontal="center"/>
    </xf>
    <xf numFmtId="0" fontId="13" fillId="0" borderId="72" xfId="0" applyFont="1" applyBorder="1" applyAlignment="1">
      <alignment horizontal="center"/>
    </xf>
    <xf numFmtId="0" fontId="13" fillId="0" borderId="73" xfId="0" applyFont="1" applyBorder="1" applyAlignment="1">
      <alignment horizontal="center"/>
    </xf>
    <xf numFmtId="0" fontId="10" fillId="0" borderId="74" xfId="0" applyFont="1" applyBorder="1" applyAlignment="1">
      <alignment horizontal="center"/>
    </xf>
    <xf numFmtId="0" fontId="10" fillId="0" borderId="75" xfId="0" applyFont="1" applyBorder="1" applyAlignment="1">
      <alignment horizontal="center"/>
    </xf>
    <xf numFmtId="0" fontId="10" fillId="0" borderId="76" xfId="0" applyFont="1" applyBorder="1" applyAlignment="1">
      <alignment horizontal="center"/>
    </xf>
    <xf numFmtId="0" fontId="3" fillId="0" borderId="77" xfId="0" applyFont="1" applyBorder="1" applyAlignment="1">
      <alignment horizontal="center"/>
    </xf>
    <xf numFmtId="0" fontId="3" fillId="0" borderId="78" xfId="0" applyFont="1" applyBorder="1" applyAlignment="1">
      <alignment horizontal="center"/>
    </xf>
    <xf numFmtId="0" fontId="3" fillId="0" borderId="79" xfId="0" applyFont="1" applyBorder="1" applyAlignment="1">
      <alignment horizontal="center"/>
    </xf>
    <xf numFmtId="0" fontId="14" fillId="0" borderId="80" xfId="0" applyFont="1" applyBorder="1" applyAlignment="1">
      <alignment horizontal="center" vertical="center" wrapText="1"/>
    </xf>
    <xf numFmtId="0" fontId="14" fillId="0" borderId="81" xfId="0" applyFont="1" applyBorder="1" applyAlignment="1">
      <alignment horizontal="center" vertical="center" wrapText="1"/>
    </xf>
    <xf numFmtId="0" fontId="14" fillId="0" borderId="82" xfId="0" applyFont="1" applyBorder="1" applyAlignment="1">
      <alignment horizontal="center" vertical="center" wrapText="1"/>
    </xf>
    <xf numFmtId="0" fontId="15" fillId="0" borderId="71" xfId="0" applyFont="1" applyBorder="1" applyAlignment="1">
      <alignment horizontal="center"/>
    </xf>
    <xf numFmtId="0" fontId="15" fillId="0" borderId="72" xfId="0" applyFont="1" applyBorder="1" applyAlignment="1">
      <alignment horizontal="center"/>
    </xf>
    <xf numFmtId="0" fontId="15" fillId="0" borderId="73" xfId="0" applyFont="1" applyBorder="1" applyAlignment="1">
      <alignment horizontal="center"/>
    </xf>
    <xf numFmtId="0" fontId="16" fillId="0" borderId="74" xfId="0" applyFont="1" applyBorder="1" applyAlignment="1">
      <alignment horizontal="center"/>
    </xf>
    <xf numFmtId="0" fontId="16" fillId="0" borderId="75" xfId="0" applyFont="1" applyBorder="1" applyAlignment="1">
      <alignment horizontal="center"/>
    </xf>
    <xf numFmtId="0" fontId="16" fillId="0" borderId="76" xfId="0" applyFont="1" applyBorder="1" applyAlignment="1">
      <alignment horizontal="center"/>
    </xf>
    <xf numFmtId="3" fontId="3" fillId="0" borderId="77" xfId="0" applyNumberFormat="1" applyFont="1" applyBorder="1" applyAlignment="1">
      <alignment horizontal="center"/>
    </xf>
    <xf numFmtId="3" fontId="3" fillId="0" borderId="78" xfId="0" applyNumberFormat="1" applyFont="1" applyBorder="1" applyAlignment="1">
      <alignment horizontal="center"/>
    </xf>
    <xf numFmtId="3" fontId="3" fillId="0" borderId="79" xfId="0" applyNumberFormat="1" applyFont="1" applyBorder="1" applyAlignment="1">
      <alignment horizontal="center"/>
    </xf>
    <xf numFmtId="0" fontId="3" fillId="0" borderId="11" xfId="0" applyFont="1" applyBorder="1" applyAlignment="1">
      <alignment vertical="center"/>
    </xf>
    <xf numFmtId="0" fontId="0" fillId="0" borderId="2" xfId="0" applyBorder="1" applyAlignment="1">
      <alignment vertical="center"/>
    </xf>
    <xf numFmtId="0" fontId="7" fillId="0" borderId="71" xfId="0" applyFont="1" applyBorder="1" applyAlignment="1">
      <alignment horizontal="center"/>
    </xf>
    <xf numFmtId="0" fontId="7" fillId="0" borderId="72" xfId="0" applyFont="1" applyBorder="1" applyAlignment="1">
      <alignment horizontal="center"/>
    </xf>
    <xf numFmtId="0" fontId="4" fillId="0" borderId="74" xfId="0" applyFont="1" applyBorder="1" applyAlignment="1">
      <alignment horizontal="center"/>
    </xf>
    <xf numFmtId="0" fontId="4" fillId="0" borderId="75" xfId="0" applyFont="1" applyBorder="1" applyAlignment="1">
      <alignment horizontal="center"/>
    </xf>
    <xf numFmtId="0" fontId="3" fillId="0" borderId="11" xfId="0" applyFont="1" applyBorder="1" applyAlignment="1">
      <alignment horizontal="left" vertical="center"/>
    </xf>
    <xf numFmtId="0" fontId="3" fillId="0" borderId="1" xfId="0" applyFont="1" applyBorder="1" applyAlignment="1">
      <alignment horizontal="left" vertical="center"/>
    </xf>
    <xf numFmtId="0" fontId="3" fillId="0" borderId="2" xfId="0" applyFont="1" applyBorder="1" applyAlignment="1">
      <alignment horizontal="left" vertical="center"/>
    </xf>
    <xf numFmtId="0" fontId="7" fillId="0" borderId="71" xfId="0" applyFont="1" applyFill="1" applyBorder="1" applyAlignment="1">
      <alignment horizontal="center"/>
    </xf>
    <xf numFmtId="0" fontId="7" fillId="0" borderId="72" xfId="0" applyFont="1" applyFill="1" applyBorder="1" applyAlignment="1">
      <alignment horizontal="center"/>
    </xf>
    <xf numFmtId="0" fontId="4" fillId="0" borderId="74" xfId="0" applyFont="1" applyFill="1" applyBorder="1" applyAlignment="1">
      <alignment horizontal="center"/>
    </xf>
    <xf numFmtId="0" fontId="4" fillId="0" borderId="75" xfId="0" applyFont="1" applyFill="1" applyBorder="1" applyAlignment="1">
      <alignment horizontal="center"/>
    </xf>
    <xf numFmtId="0" fontId="7" fillId="0" borderId="73" xfId="0" applyFont="1" applyFill="1" applyBorder="1" applyAlignment="1">
      <alignment horizontal="center"/>
    </xf>
    <xf numFmtId="0" fontId="4" fillId="0" borderId="76" xfId="0" applyFont="1" applyFill="1" applyBorder="1" applyAlignment="1">
      <alignment horizontal="center"/>
    </xf>
    <xf numFmtId="3" fontId="10" fillId="0" borderId="0" xfId="0" applyNumberFormat="1" applyFont="1" applyAlignment="1">
      <alignment horizontal="center"/>
    </xf>
    <xf numFmtId="3" fontId="27" fillId="0" borderId="0" xfId="0" applyNumberFormat="1" applyFont="1" applyAlignment="1">
      <alignment horizontal="center"/>
    </xf>
    <xf numFmtId="3" fontId="26" fillId="0" borderId="0" xfId="0" applyNumberFormat="1" applyFont="1" applyAlignment="1">
      <alignment horizontal="center"/>
    </xf>
    <xf numFmtId="0" fontId="6" fillId="0" borderId="71" xfId="0" applyFont="1" applyFill="1" applyBorder="1" applyAlignment="1">
      <alignment horizontal="center"/>
    </xf>
    <xf numFmtId="0" fontId="6" fillId="0" borderId="72" xfId="0" applyFont="1" applyFill="1" applyBorder="1" applyAlignment="1">
      <alignment horizontal="center"/>
    </xf>
    <xf numFmtId="0" fontId="1" fillId="0" borderId="0" xfId="0" applyFont="1" applyFill="1"/>
    <xf numFmtId="3" fontId="1" fillId="0" borderId="0" xfId="0" applyNumberFormat="1" applyFont="1" applyFill="1"/>
    <xf numFmtId="0" fontId="3" fillId="0" borderId="0" xfId="0" applyFont="1" applyFill="1"/>
    <xf numFmtId="0" fontId="1" fillId="0" borderId="0" xfId="0" applyFont="1" applyFill="1" applyAlignment="1">
      <alignment horizontal="center"/>
    </xf>
    <xf numFmtId="3" fontId="1" fillId="0" borderId="0" xfId="0" applyNumberFormat="1" applyFont="1" applyFill="1" applyAlignment="1">
      <alignment horizontal="left"/>
    </xf>
    <xf numFmtId="0" fontId="1" fillId="0" borderId="0" xfId="0" applyNumberFormat="1" applyFont="1" applyFill="1"/>
    <xf numFmtId="2" fontId="1" fillId="0" borderId="0" xfId="0" applyNumberFormat="1" applyFont="1" applyFill="1"/>
    <xf numFmtId="4" fontId="1" fillId="0" borderId="0" xfId="0" applyNumberFormat="1" applyFont="1" applyFill="1"/>
    <xf numFmtId="3" fontId="1" fillId="0" borderId="0" xfId="0" applyNumberFormat="1" applyFont="1" applyFill="1" applyAlignment="1">
      <alignment horizontal="center"/>
    </xf>
    <xf numFmtId="165" fontId="1" fillId="0" borderId="0" xfId="0" applyNumberFormat="1" applyFont="1" applyFill="1"/>
  </cellXfs>
  <cellStyles count="1">
    <cellStyle name="Normal" xfId="0" builtinId="0"/>
  </cellStyles>
  <dxfs count="0"/>
  <tableStyles count="0" defaultTableStyle="TableStyleMedium2" defaultPivotStyle="PivotStyleLight16"/>
  <colors>
    <mruColors>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1.png"/><Relationship Id="rId5" Type="http://schemas.openxmlformats.org/officeDocument/2006/relationships/image" Target="../media/image7.png"/><Relationship Id="rId4" Type="http://schemas.openxmlformats.org/officeDocument/2006/relationships/image" Target="../media/image6.png"/></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500539081013028"/>
          <c:y val="7.1669017868882523E-2"/>
          <c:w val="0.66252040806692181"/>
          <c:h val="0.64335443947415472"/>
        </c:manualLayout>
      </c:layout>
      <c:barChart>
        <c:barDir val="col"/>
        <c:grouping val="stacked"/>
        <c:varyColors val="0"/>
        <c:ser>
          <c:idx val="0"/>
          <c:order val="0"/>
          <c:tx>
            <c:strRef>
              <c:f>' '!$A$78</c:f>
              <c:strCache>
                <c:ptCount val="1"/>
                <c:pt idx="0">
                  <c:v>EU-28</c:v>
                </c:pt>
              </c:strCache>
            </c:strRef>
          </c:tx>
          <c:spPr>
            <a:pattFill prst="smCheck">
              <a:fgClr>
                <a:srgbClr val="00FF00"/>
              </a:fgClr>
              <a:bgClr>
                <a:schemeClr val="bg1"/>
              </a:bgClr>
            </a:pattFill>
            <a:ln w="12700">
              <a:noFill/>
              <a:prstDash val="solid"/>
            </a:ln>
          </c:spPr>
          <c:invertIfNegative val="0"/>
          <c:cat>
            <c:strRef>
              <c:f>' '!$B$77:$BD$77</c:f>
              <c:strCache>
                <c:ptCount val="4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pt idx="41">
                  <c:v>2018</c:v>
                </c:pt>
                <c:pt idx="42">
                  <c:v>2019</c:v>
                </c:pt>
              </c:strCache>
            </c:strRef>
          </c:cat>
          <c:val>
            <c:numRef>
              <c:f>' '!$B$78:$BD$78</c:f>
              <c:numCache>
                <c:formatCode>#,##0</c:formatCode>
                <c:ptCount val="43"/>
                <c:pt idx="0">
                  <c:v>0</c:v>
                </c:pt>
                <c:pt idx="1">
                  <c:v>1.6966000000000001</c:v>
                </c:pt>
                <c:pt idx="2">
                  <c:v>2.0609999999999995</c:v>
                </c:pt>
                <c:pt idx="3">
                  <c:v>3.3108399999999998</c:v>
                </c:pt>
                <c:pt idx="4">
                  <c:v>2.6909999999999998</c:v>
                </c:pt>
                <c:pt idx="5">
                  <c:v>1.5603799999999999</c:v>
                </c:pt>
                <c:pt idx="6">
                  <c:v>1.9059999999999999</c:v>
                </c:pt>
                <c:pt idx="7">
                  <c:v>1.9074399999999998</c:v>
                </c:pt>
                <c:pt idx="8">
                  <c:v>1.6489999999999998</c:v>
                </c:pt>
                <c:pt idx="9">
                  <c:v>1.286</c:v>
                </c:pt>
                <c:pt idx="10">
                  <c:v>7.8459999999999988E-2</c:v>
                </c:pt>
                <c:pt idx="11">
                  <c:v>0.10659999999999999</c:v>
                </c:pt>
                <c:pt idx="12">
                  <c:v>7.9459999999999989E-2</c:v>
                </c:pt>
                <c:pt idx="13">
                  <c:v>0.98159999999999981</c:v>
                </c:pt>
                <c:pt idx="14">
                  <c:v>0.77134000000000003</c:v>
                </c:pt>
                <c:pt idx="15">
                  <c:v>0.53500000000000003</c:v>
                </c:pt>
                <c:pt idx="16">
                  <c:v>2.2771840000000001</c:v>
                </c:pt>
                <c:pt idx="17">
                  <c:v>1.7450000000000001</c:v>
                </c:pt>
                <c:pt idx="18">
                  <c:v>1.6389999999999998</c:v>
                </c:pt>
                <c:pt idx="19">
                  <c:v>1.35982</c:v>
                </c:pt>
                <c:pt idx="20">
                  <c:v>1.4369999999999998</c:v>
                </c:pt>
              </c:numCache>
            </c:numRef>
          </c:val>
          <c:extLst>
            <c:ext xmlns:c16="http://schemas.microsoft.com/office/drawing/2014/chart" uri="{C3380CC4-5D6E-409C-BE32-E72D297353CC}">
              <c16:uniqueId val="{00000000-FDE5-4119-A846-4DF28B9D5858}"/>
            </c:ext>
          </c:extLst>
        </c:ser>
        <c:ser>
          <c:idx val="1"/>
          <c:order val="1"/>
          <c:tx>
            <c:strRef>
              <c:f>' '!$A$79</c:f>
              <c:strCache>
                <c:ptCount val="1"/>
                <c:pt idx="0">
                  <c:v>China </c:v>
                </c:pt>
              </c:strCache>
            </c:strRef>
          </c:tx>
          <c:spPr>
            <a:pattFill prst="smConfetti">
              <a:fgClr>
                <a:srgbClr val="FFFF00"/>
              </a:fgClr>
              <a:bgClr>
                <a:srgbClr val="FF0000"/>
              </a:bgClr>
            </a:pattFill>
            <a:ln w="12700">
              <a:noFill/>
              <a:prstDash val="solid"/>
            </a:ln>
          </c:spPr>
          <c:invertIfNegative val="0"/>
          <c:cat>
            <c:strRef>
              <c:f>' '!$B$77:$BD$77</c:f>
              <c:strCache>
                <c:ptCount val="4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pt idx="41">
                  <c:v>2018</c:v>
                </c:pt>
                <c:pt idx="42">
                  <c:v>2019</c:v>
                </c:pt>
              </c:strCache>
            </c:strRef>
          </c:cat>
          <c:val>
            <c:numRef>
              <c:f>' '!$B$79:$BD$79</c:f>
              <c:numCache>
                <c:formatCode>#,##0</c:formatCode>
                <c:ptCount val="43"/>
                <c:pt idx="0">
                  <c:v>0</c:v>
                </c:pt>
                <c:pt idx="1">
                  <c:v>0</c:v>
                </c:pt>
                <c:pt idx="2">
                  <c:v>18.579999999999998</c:v>
                </c:pt>
                <c:pt idx="3">
                  <c:v>5.8419999999999996</c:v>
                </c:pt>
                <c:pt idx="4">
                  <c:v>0.57999999999999996</c:v>
                </c:pt>
                <c:pt idx="5">
                  <c:v>0.55999999999999994</c:v>
                </c:pt>
                <c:pt idx="6">
                  <c:v>3.339</c:v>
                </c:pt>
                <c:pt idx="7">
                  <c:v>10.951000000000001</c:v>
                </c:pt>
                <c:pt idx="8">
                  <c:v>6.383</c:v>
                </c:pt>
                <c:pt idx="9">
                  <c:v>6.1449999999999996</c:v>
                </c:pt>
                <c:pt idx="10">
                  <c:v>17.277000000000001</c:v>
                </c:pt>
                <c:pt idx="11">
                  <c:v>27.882000000000001</c:v>
                </c:pt>
                <c:pt idx="12">
                  <c:v>53.909999999999989</c:v>
                </c:pt>
                <c:pt idx="13">
                  <c:v>68.552999999999997</c:v>
                </c:pt>
                <c:pt idx="14">
                  <c:v>56.231003333333334</c:v>
                </c:pt>
                <c:pt idx="15">
                  <c:v>101.67972210578843</c:v>
                </c:pt>
                <c:pt idx="16">
                  <c:v>91.669476644295401</c:v>
                </c:pt>
                <c:pt idx="17">
                  <c:v>80.147220863232789</c:v>
                </c:pt>
                <c:pt idx="18">
                  <c:v>90.325883606221566</c:v>
                </c:pt>
                <c:pt idx="19">
                  <c:v>188.6833056811179</c:v>
                </c:pt>
                <c:pt idx="20">
                  <c:v>178.19695176033608</c:v>
                </c:pt>
              </c:numCache>
            </c:numRef>
          </c:val>
          <c:extLst>
            <c:ext xmlns:c16="http://schemas.microsoft.com/office/drawing/2014/chart" uri="{C3380CC4-5D6E-409C-BE32-E72D297353CC}">
              <c16:uniqueId val="{00000001-FDE5-4119-A846-4DF28B9D5858}"/>
            </c:ext>
          </c:extLst>
        </c:ser>
        <c:ser>
          <c:idx val="8"/>
          <c:order val="2"/>
          <c:tx>
            <c:strRef>
              <c:f>' '!$A$80</c:f>
              <c:strCache>
                <c:ptCount val="1"/>
                <c:pt idx="0">
                  <c:v>India </c:v>
                </c:pt>
              </c:strCache>
            </c:strRef>
          </c:tx>
          <c:spPr>
            <a:pattFill prst="dashVert">
              <a:fgClr>
                <a:srgbClr val="C00000"/>
              </a:fgClr>
              <a:bgClr>
                <a:schemeClr val="accent4">
                  <a:lumMod val="20000"/>
                  <a:lumOff val="80000"/>
                </a:schemeClr>
              </a:bgClr>
            </a:pattFill>
            <a:ln w="12700">
              <a:noFill/>
              <a:prstDash val="solid"/>
            </a:ln>
          </c:spPr>
          <c:invertIfNegative val="0"/>
          <c:cat>
            <c:strRef>
              <c:f>' '!$B$77:$BD$77</c:f>
              <c:strCache>
                <c:ptCount val="4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pt idx="41">
                  <c:v>2018</c:v>
                </c:pt>
                <c:pt idx="42">
                  <c:v>2019</c:v>
                </c:pt>
              </c:strCache>
            </c:strRef>
          </c:cat>
          <c:val>
            <c:numRef>
              <c:f>' '!$B$80:$BD$80</c:f>
              <c:numCache>
                <c:formatCode>#,##0</c:formatCode>
                <c:ptCount val="43"/>
                <c:pt idx="0">
                  <c:v>0</c:v>
                </c:pt>
                <c:pt idx="1">
                  <c:v>0</c:v>
                </c:pt>
                <c:pt idx="2">
                  <c:v>0</c:v>
                </c:pt>
                <c:pt idx="3">
                  <c:v>0</c:v>
                </c:pt>
                <c:pt idx="4">
                  <c:v>6.5999999999999989E-2</c:v>
                </c:pt>
                <c:pt idx="5">
                  <c:v>0.31299999999999994</c:v>
                </c:pt>
                <c:pt idx="6">
                  <c:v>7.3999999999999996E-2</c:v>
                </c:pt>
                <c:pt idx="7">
                  <c:v>0.17099999999999999</c:v>
                </c:pt>
                <c:pt idx="8">
                  <c:v>1.24</c:v>
                </c:pt>
                <c:pt idx="9">
                  <c:v>0.57699999999999996</c:v>
                </c:pt>
                <c:pt idx="10">
                  <c:v>1.2709999999999999</c:v>
                </c:pt>
                <c:pt idx="11">
                  <c:v>1.0489999999999999</c:v>
                </c:pt>
                <c:pt idx="12">
                  <c:v>8.5679999999999996</c:v>
                </c:pt>
                <c:pt idx="13">
                  <c:v>24.148</c:v>
                </c:pt>
                <c:pt idx="14">
                  <c:v>36.701999999999998</c:v>
                </c:pt>
                <c:pt idx="15">
                  <c:v>56.721000000000004</c:v>
                </c:pt>
                <c:pt idx="16">
                  <c:v>78.22</c:v>
                </c:pt>
                <c:pt idx="17">
                  <c:v>117.46</c:v>
                </c:pt>
                <c:pt idx="18">
                  <c:v>323.66011800000001</c:v>
                </c:pt>
                <c:pt idx="19">
                  <c:v>307.53399999999999</c:v>
                </c:pt>
                <c:pt idx="20">
                  <c:v>234.63199999999998</c:v>
                </c:pt>
              </c:numCache>
            </c:numRef>
          </c:val>
          <c:extLst>
            <c:ext xmlns:c16="http://schemas.microsoft.com/office/drawing/2014/chart" uri="{C3380CC4-5D6E-409C-BE32-E72D297353CC}">
              <c16:uniqueId val="{00000002-FDE5-4119-A846-4DF28B9D5858}"/>
            </c:ext>
          </c:extLst>
        </c:ser>
        <c:ser>
          <c:idx val="9"/>
          <c:order val="3"/>
          <c:tx>
            <c:strRef>
              <c:f>' '!$A$81</c:f>
              <c:strCache>
                <c:ptCount val="1"/>
                <c:pt idx="0">
                  <c:v>Taiwan </c:v>
                </c:pt>
              </c:strCache>
            </c:strRef>
          </c:tx>
          <c:spPr>
            <a:pattFill prst="smGrid">
              <a:fgClr>
                <a:srgbClr val="FF0000"/>
              </a:fgClr>
              <a:bgClr>
                <a:schemeClr val="accent4">
                  <a:lumMod val="20000"/>
                  <a:lumOff val="80000"/>
                </a:schemeClr>
              </a:bgClr>
            </a:pattFill>
            <a:ln w="12700">
              <a:noFill/>
              <a:prstDash val="solid"/>
            </a:ln>
          </c:spPr>
          <c:invertIfNegative val="0"/>
          <c:cat>
            <c:strRef>
              <c:f>' '!$B$77:$BD$77</c:f>
              <c:strCache>
                <c:ptCount val="4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pt idx="41">
                  <c:v>2018</c:v>
                </c:pt>
                <c:pt idx="42">
                  <c:v>2019</c:v>
                </c:pt>
              </c:strCache>
            </c:strRef>
          </c:cat>
          <c:val>
            <c:numRef>
              <c:f>' '!$B$81:$BD$81</c:f>
              <c:numCache>
                <c:formatCode>#,##0</c:formatCode>
                <c:ptCount val="43"/>
                <c:pt idx="0">
                  <c:v>0</c:v>
                </c:pt>
                <c:pt idx="1">
                  <c:v>0</c:v>
                </c:pt>
                <c:pt idx="2">
                  <c:v>0</c:v>
                </c:pt>
                <c:pt idx="3">
                  <c:v>0.24199999999999999</c:v>
                </c:pt>
                <c:pt idx="4">
                  <c:v>0.7</c:v>
                </c:pt>
                <c:pt idx="5">
                  <c:v>9.0000000000000011E-2</c:v>
                </c:pt>
                <c:pt idx="6">
                  <c:v>0.28937999999999997</c:v>
                </c:pt>
                <c:pt idx="7">
                  <c:v>0.19319999999999998</c:v>
                </c:pt>
                <c:pt idx="8">
                  <c:v>0</c:v>
                </c:pt>
                <c:pt idx="9">
                  <c:v>2.6019999999999999</c:v>
                </c:pt>
                <c:pt idx="10">
                  <c:v>5.6989999999999998</c:v>
                </c:pt>
                <c:pt idx="11">
                  <c:v>9.9880031734269927</c:v>
                </c:pt>
                <c:pt idx="12">
                  <c:v>7.6890000000000001</c:v>
                </c:pt>
                <c:pt idx="13">
                  <c:v>7.4180000000000001</c:v>
                </c:pt>
                <c:pt idx="14">
                  <c:v>7.6449999999999996</c:v>
                </c:pt>
                <c:pt idx="15">
                  <c:v>5.7139999999999995</c:v>
                </c:pt>
                <c:pt idx="16">
                  <c:v>13.04</c:v>
                </c:pt>
                <c:pt idx="17">
                  <c:v>19.446999999999999</c:v>
                </c:pt>
                <c:pt idx="18">
                  <c:v>5.0599999999999996</c:v>
                </c:pt>
                <c:pt idx="19">
                  <c:v>12.145999999999999</c:v>
                </c:pt>
                <c:pt idx="20">
                  <c:v>0</c:v>
                </c:pt>
              </c:numCache>
            </c:numRef>
          </c:val>
          <c:extLst>
            <c:ext xmlns:c16="http://schemas.microsoft.com/office/drawing/2014/chart" uri="{C3380CC4-5D6E-409C-BE32-E72D297353CC}">
              <c16:uniqueId val="{00000003-FDE5-4119-A846-4DF28B9D5858}"/>
            </c:ext>
          </c:extLst>
        </c:ser>
        <c:ser>
          <c:idx val="4"/>
          <c:order val="4"/>
          <c:tx>
            <c:strRef>
              <c:f>' '!$A$82</c:f>
              <c:strCache>
                <c:ptCount val="1"/>
                <c:pt idx="0">
                  <c:v>Others</c:v>
                </c:pt>
              </c:strCache>
            </c:strRef>
          </c:tx>
          <c:spPr>
            <a:pattFill prst="trellis">
              <a:fgClr>
                <a:srgbClr val="993300"/>
              </a:fgClr>
              <a:bgClr>
                <a:schemeClr val="bg1"/>
              </a:bgClr>
            </a:pattFill>
            <a:ln w="12700">
              <a:noFill/>
              <a:prstDash val="solid"/>
            </a:ln>
          </c:spPr>
          <c:invertIfNegative val="0"/>
          <c:cat>
            <c:strRef>
              <c:f>' '!$B$77:$BD$77</c:f>
              <c:strCache>
                <c:ptCount val="4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pt idx="41">
                  <c:v>2018</c:v>
                </c:pt>
                <c:pt idx="42">
                  <c:v>2019</c:v>
                </c:pt>
              </c:strCache>
            </c:strRef>
          </c:cat>
          <c:val>
            <c:numRef>
              <c:f>' '!$B$82:$BD$82</c:f>
              <c:numCache>
                <c:formatCode>#,##0</c:formatCode>
                <c:ptCount val="43"/>
                <c:pt idx="0">
                  <c:v>0</c:v>
                </c:pt>
                <c:pt idx="1">
                  <c:v>4.8899999999999944E-2</c:v>
                </c:pt>
                <c:pt idx="2">
                  <c:v>8.00000000000054E-2</c:v>
                </c:pt>
                <c:pt idx="3">
                  <c:v>0</c:v>
                </c:pt>
                <c:pt idx="4">
                  <c:v>5.6058799999999742E-2</c:v>
                </c:pt>
                <c:pt idx="5">
                  <c:v>0.15895149999999969</c:v>
                </c:pt>
                <c:pt idx="6">
                  <c:v>0.82889299999999899</c:v>
                </c:pt>
                <c:pt idx="7">
                  <c:v>0.51590203333333129</c:v>
                </c:pt>
                <c:pt idx="8">
                  <c:v>0.92347439999999814</c:v>
                </c:pt>
                <c:pt idx="9">
                  <c:v>0.77344340000000322</c:v>
                </c:pt>
                <c:pt idx="10">
                  <c:v>0.89288406666666731</c:v>
                </c:pt>
                <c:pt idx="11">
                  <c:v>3.0187825333333294</c:v>
                </c:pt>
                <c:pt idx="12">
                  <c:v>6.1039312000000336</c:v>
                </c:pt>
                <c:pt idx="13">
                  <c:v>5.941239600000003</c:v>
                </c:pt>
                <c:pt idx="14">
                  <c:v>5.9029211666666725</c:v>
                </c:pt>
                <c:pt idx="15">
                  <c:v>20.959748399999967</c:v>
                </c:pt>
                <c:pt idx="16">
                  <c:v>36.454606500000068</c:v>
                </c:pt>
                <c:pt idx="17">
                  <c:v>30.933416200000011</c:v>
                </c:pt>
                <c:pt idx="18">
                  <c:v>32.147059999999954</c:v>
                </c:pt>
                <c:pt idx="19">
                  <c:v>16.989442999999881</c:v>
                </c:pt>
                <c:pt idx="20">
                  <c:v>17.29970899999995</c:v>
                </c:pt>
              </c:numCache>
            </c:numRef>
          </c:val>
          <c:extLst>
            <c:ext xmlns:c16="http://schemas.microsoft.com/office/drawing/2014/chart" uri="{C3380CC4-5D6E-409C-BE32-E72D297353CC}">
              <c16:uniqueId val="{00000004-FDE5-4119-A846-4DF28B9D5858}"/>
            </c:ext>
          </c:extLst>
        </c:ser>
        <c:dLbls>
          <c:showLegendKey val="0"/>
          <c:showVal val="0"/>
          <c:showCatName val="0"/>
          <c:showSerName val="0"/>
          <c:showPercent val="0"/>
          <c:showBubbleSize val="0"/>
        </c:dLbls>
        <c:gapWidth val="0"/>
        <c:overlap val="100"/>
        <c:axId val="263879120"/>
        <c:axId val="1"/>
      </c:barChart>
      <c:barChart>
        <c:barDir val="col"/>
        <c:grouping val="stacked"/>
        <c:varyColors val="0"/>
        <c:ser>
          <c:idx val="10"/>
          <c:order val="5"/>
          <c:tx>
            <c:strRef>
              <c:f>' '!$A$83</c:f>
              <c:strCache>
                <c:ptCount val="1"/>
              </c:strCache>
            </c:strRef>
          </c:tx>
          <c:spPr>
            <a:noFill/>
            <a:ln w="25400">
              <a:noFill/>
            </a:ln>
          </c:spPr>
          <c:invertIfNegative val="0"/>
          <c:cat>
            <c:strRef>
              <c:f>' '!$B$77:$BD$77</c:f>
              <c:strCache>
                <c:ptCount val="4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pt idx="41">
                  <c:v>2018</c:v>
                </c:pt>
                <c:pt idx="42">
                  <c:v>2019</c:v>
                </c:pt>
              </c:strCache>
            </c:strRef>
          </c:cat>
          <c:val>
            <c:numRef>
              <c:f>' '!$B$83:$BD$83</c:f>
              <c:numCache>
                <c:formatCode>#,##0</c:formatCode>
                <c:ptCount val="43"/>
              </c:numCache>
            </c:numRef>
          </c:val>
          <c:extLst>
            <c:ext xmlns:c16="http://schemas.microsoft.com/office/drawing/2014/chart" uri="{C3380CC4-5D6E-409C-BE32-E72D297353CC}">
              <c16:uniqueId val="{00000005-FDE5-4119-A846-4DF28B9D5858}"/>
            </c:ext>
          </c:extLst>
        </c:ser>
        <c:ser>
          <c:idx val="12"/>
          <c:order val="6"/>
          <c:tx>
            <c:strRef>
              <c:f>' '!$A$84</c:f>
              <c:strCache>
                <c:ptCount val="1"/>
              </c:strCache>
            </c:strRef>
          </c:tx>
          <c:spPr>
            <a:noFill/>
            <a:ln w="25400">
              <a:noFill/>
            </a:ln>
          </c:spPr>
          <c:invertIfNegative val="0"/>
          <c:cat>
            <c:strRef>
              <c:f>' '!$B$77:$BD$77</c:f>
              <c:strCache>
                <c:ptCount val="4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pt idx="41">
                  <c:v>2018</c:v>
                </c:pt>
                <c:pt idx="42">
                  <c:v>2019</c:v>
                </c:pt>
              </c:strCache>
            </c:strRef>
          </c:cat>
          <c:val>
            <c:numRef>
              <c:f>' '!$B$84:$BD$84</c:f>
              <c:numCache>
                <c:formatCode>#,##0</c:formatCode>
                <c:ptCount val="43"/>
              </c:numCache>
            </c:numRef>
          </c:val>
          <c:extLst>
            <c:ext xmlns:c16="http://schemas.microsoft.com/office/drawing/2014/chart" uri="{C3380CC4-5D6E-409C-BE32-E72D297353CC}">
              <c16:uniqueId val="{00000006-FDE5-4119-A846-4DF28B9D5858}"/>
            </c:ext>
          </c:extLst>
        </c:ser>
        <c:ser>
          <c:idx val="13"/>
          <c:order val="7"/>
          <c:tx>
            <c:strRef>
              <c:f>' '!$A$85</c:f>
              <c:strCache>
                <c:ptCount val="1"/>
              </c:strCache>
            </c:strRef>
          </c:tx>
          <c:spPr>
            <a:noFill/>
            <a:ln w="25400">
              <a:noFill/>
            </a:ln>
          </c:spPr>
          <c:invertIfNegative val="0"/>
          <c:cat>
            <c:strRef>
              <c:f>' '!$B$77:$BD$77</c:f>
              <c:strCache>
                <c:ptCount val="4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pt idx="41">
                  <c:v>2018</c:v>
                </c:pt>
                <c:pt idx="42">
                  <c:v>2019</c:v>
                </c:pt>
              </c:strCache>
            </c:strRef>
          </c:cat>
          <c:val>
            <c:numRef>
              <c:f>' '!$B$85:$BD$85</c:f>
              <c:numCache>
                <c:formatCode>#,##0</c:formatCode>
                <c:ptCount val="43"/>
              </c:numCache>
            </c:numRef>
          </c:val>
          <c:extLst>
            <c:ext xmlns:c16="http://schemas.microsoft.com/office/drawing/2014/chart" uri="{C3380CC4-5D6E-409C-BE32-E72D297353CC}">
              <c16:uniqueId val="{00000007-FDE5-4119-A846-4DF28B9D5858}"/>
            </c:ext>
          </c:extLst>
        </c:ser>
        <c:ser>
          <c:idx val="19"/>
          <c:order val="8"/>
          <c:tx>
            <c:strRef>
              <c:f>' '!$A$86</c:f>
              <c:strCache>
                <c:ptCount val="1"/>
              </c:strCache>
            </c:strRef>
          </c:tx>
          <c:spPr>
            <a:noFill/>
            <a:ln w="25400">
              <a:noFill/>
            </a:ln>
          </c:spPr>
          <c:invertIfNegative val="0"/>
          <c:cat>
            <c:strRef>
              <c:f>' '!$B$77:$BD$77</c:f>
              <c:strCache>
                <c:ptCount val="4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pt idx="41">
                  <c:v>2018</c:v>
                </c:pt>
                <c:pt idx="42">
                  <c:v>2019</c:v>
                </c:pt>
              </c:strCache>
            </c:strRef>
          </c:cat>
          <c:val>
            <c:numRef>
              <c:f>' '!$B$86:$BD$86</c:f>
              <c:numCache>
                <c:formatCode>#,##0</c:formatCode>
                <c:ptCount val="43"/>
              </c:numCache>
            </c:numRef>
          </c:val>
          <c:extLst>
            <c:ext xmlns:c16="http://schemas.microsoft.com/office/drawing/2014/chart" uri="{C3380CC4-5D6E-409C-BE32-E72D297353CC}">
              <c16:uniqueId val="{00000008-FDE5-4119-A846-4DF28B9D5858}"/>
            </c:ext>
          </c:extLst>
        </c:ser>
        <c:ser>
          <c:idx val="2"/>
          <c:order val="9"/>
          <c:tx>
            <c:strRef>
              <c:f>' '!$A$87</c:f>
              <c:strCache>
                <c:ptCount val="1"/>
              </c:strCache>
            </c:strRef>
          </c:tx>
          <c:spPr>
            <a:noFill/>
            <a:ln w="25400">
              <a:noFill/>
            </a:ln>
          </c:spPr>
          <c:invertIfNegative val="0"/>
          <c:cat>
            <c:strRef>
              <c:f>' '!$B$77:$BD$77</c:f>
              <c:strCache>
                <c:ptCount val="4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pt idx="41">
                  <c:v>2018</c:v>
                </c:pt>
                <c:pt idx="42">
                  <c:v>2019</c:v>
                </c:pt>
              </c:strCache>
            </c:strRef>
          </c:cat>
          <c:val>
            <c:numRef>
              <c:f>' '!$B$87:$BD$87</c:f>
              <c:numCache>
                <c:formatCode>#,##0</c:formatCode>
                <c:ptCount val="43"/>
              </c:numCache>
            </c:numRef>
          </c:val>
          <c:extLst>
            <c:ext xmlns:c16="http://schemas.microsoft.com/office/drawing/2014/chart" uri="{C3380CC4-5D6E-409C-BE32-E72D297353CC}">
              <c16:uniqueId val="{00000009-FDE5-4119-A846-4DF28B9D5858}"/>
            </c:ext>
          </c:extLst>
        </c:ser>
        <c:ser>
          <c:idx val="3"/>
          <c:order val="10"/>
          <c:tx>
            <c:strRef>
              <c:f>' '!$A$88</c:f>
              <c:strCache>
                <c:ptCount val="1"/>
                <c:pt idx="0">
                  <c:v>EU-28</c:v>
                </c:pt>
              </c:strCache>
            </c:strRef>
          </c:tx>
          <c:spPr>
            <a:pattFill prst="smCheck">
              <a:fgClr>
                <a:srgbClr val="00FF00"/>
              </a:fgClr>
              <a:bgClr>
                <a:schemeClr val="bg1"/>
              </a:bgClr>
            </a:pattFill>
            <a:ln w="12700">
              <a:noFill/>
              <a:prstDash val="solid"/>
            </a:ln>
          </c:spPr>
          <c:invertIfNegative val="0"/>
          <c:cat>
            <c:strRef>
              <c:f>' '!$B$77:$BD$77</c:f>
              <c:strCache>
                <c:ptCount val="4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pt idx="41">
                  <c:v>2018</c:v>
                </c:pt>
                <c:pt idx="42">
                  <c:v>2019</c:v>
                </c:pt>
              </c:strCache>
            </c:strRef>
          </c:cat>
          <c:val>
            <c:numRef>
              <c:f>' '!$B$88:$BD$88</c:f>
              <c:numCache>
                <c:formatCode>#,##0</c:formatCode>
                <c:ptCount val="43"/>
                <c:pt idx="23">
                  <c:v>0.53797963494899992</c:v>
                </c:pt>
                <c:pt idx="24">
                  <c:v>0.6324709288</c:v>
                </c:pt>
                <c:pt idx="25">
                  <c:v>1.1309517840000001</c:v>
                </c:pt>
                <c:pt idx="26">
                  <c:v>1.0568665856000001</c:v>
                </c:pt>
                <c:pt idx="27">
                  <c:v>0.55391339250000005</c:v>
                </c:pt>
                <c:pt idx="28">
                  <c:v>0.96164078009999998</c:v>
                </c:pt>
                <c:pt idx="29">
                  <c:v>1.2158690492000002</c:v>
                </c:pt>
                <c:pt idx="30">
                  <c:v>1.1188200095</c:v>
                </c:pt>
                <c:pt idx="31">
                  <c:v>0.83074755160000013</c:v>
                </c:pt>
                <c:pt idx="32">
                  <c:v>3.1681487199999997E-2</c:v>
                </c:pt>
                <c:pt idx="33">
                  <c:v>3.8953043100000001E-2</c:v>
                </c:pt>
                <c:pt idx="34">
                  <c:v>4.0845455999999995E-2</c:v>
                </c:pt>
                <c:pt idx="35">
                  <c:v>0.59905341759999997</c:v>
                </c:pt>
                <c:pt idx="36">
                  <c:v>0.58189506209999997</c:v>
                </c:pt>
                <c:pt idx="37">
                  <c:v>0.49643919400000008</c:v>
                </c:pt>
                <c:pt idx="38">
                  <c:v>1.3028214989999998</c:v>
                </c:pt>
                <c:pt idx="39">
                  <c:v>1.0433761159000001</c:v>
                </c:pt>
                <c:pt idx="40">
                  <c:v>1.9299851285</c:v>
                </c:pt>
                <c:pt idx="41">
                  <c:v>0.93732899400000003</c:v>
                </c:pt>
                <c:pt idx="42">
                  <c:v>0.81013033600000017</c:v>
                </c:pt>
              </c:numCache>
            </c:numRef>
          </c:val>
          <c:extLst>
            <c:ext xmlns:c16="http://schemas.microsoft.com/office/drawing/2014/chart" uri="{C3380CC4-5D6E-409C-BE32-E72D297353CC}">
              <c16:uniqueId val="{0000000A-FDE5-4119-A846-4DF28B9D5858}"/>
            </c:ext>
          </c:extLst>
        </c:ser>
        <c:ser>
          <c:idx val="5"/>
          <c:order val="11"/>
          <c:tx>
            <c:strRef>
              <c:f>' '!$A$89</c:f>
              <c:strCache>
                <c:ptCount val="1"/>
                <c:pt idx="0">
                  <c:v>China </c:v>
                </c:pt>
              </c:strCache>
            </c:strRef>
          </c:tx>
          <c:spPr>
            <a:pattFill prst="smConfetti">
              <a:fgClr>
                <a:srgbClr val="FFFF00"/>
              </a:fgClr>
              <a:bgClr>
                <a:srgbClr val="FF0000"/>
              </a:bgClr>
            </a:pattFill>
            <a:ln w="12700">
              <a:noFill/>
              <a:prstDash val="solid"/>
            </a:ln>
          </c:spPr>
          <c:invertIfNegative val="0"/>
          <c:cat>
            <c:strRef>
              <c:f>' '!$B$77:$BD$77</c:f>
              <c:strCache>
                <c:ptCount val="4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pt idx="41">
                  <c:v>2018</c:v>
                </c:pt>
                <c:pt idx="42">
                  <c:v>2019</c:v>
                </c:pt>
              </c:strCache>
            </c:strRef>
          </c:cat>
          <c:val>
            <c:numRef>
              <c:f>' '!$B$89:$BD$89</c:f>
              <c:numCache>
                <c:formatCode>#,##0</c:formatCode>
                <c:ptCount val="43"/>
                <c:pt idx="23">
                  <c:v>0</c:v>
                </c:pt>
                <c:pt idx="24">
                  <c:v>2.5529999999999999</c:v>
                </c:pt>
                <c:pt idx="25">
                  <c:v>0.768154</c:v>
                </c:pt>
                <c:pt idx="26">
                  <c:v>9.8000000000000004E-2</c:v>
                </c:pt>
                <c:pt idx="27">
                  <c:v>0.13600000000000001</c:v>
                </c:pt>
                <c:pt idx="28">
                  <c:v>0.97299999999999998</c:v>
                </c:pt>
                <c:pt idx="29">
                  <c:v>2.658039</c:v>
                </c:pt>
                <c:pt idx="30">
                  <c:v>1.6764269999999999</c:v>
                </c:pt>
                <c:pt idx="31">
                  <c:v>2.4048080000000001</c:v>
                </c:pt>
                <c:pt idx="32">
                  <c:v>4.5912959999999998</c:v>
                </c:pt>
                <c:pt idx="33">
                  <c:v>7.304835999999999</c:v>
                </c:pt>
                <c:pt idx="34">
                  <c:v>15.019606000000001</c:v>
                </c:pt>
                <c:pt idx="35">
                  <c:v>22.144252999999996</c:v>
                </c:pt>
                <c:pt idx="36">
                  <c:v>18.736195000000002</c:v>
                </c:pt>
                <c:pt idx="37">
                  <c:v>37.535346999999994</c:v>
                </c:pt>
                <c:pt idx="38">
                  <c:v>28.870994999999997</c:v>
                </c:pt>
                <c:pt idx="39">
                  <c:v>22.791992999999998</c:v>
                </c:pt>
                <c:pt idx="40">
                  <c:v>23.621944000000003</c:v>
                </c:pt>
                <c:pt idx="41">
                  <c:v>49.682955</c:v>
                </c:pt>
                <c:pt idx="42">
                  <c:v>47.667041999999995</c:v>
                </c:pt>
              </c:numCache>
            </c:numRef>
          </c:val>
          <c:extLst>
            <c:ext xmlns:c16="http://schemas.microsoft.com/office/drawing/2014/chart" uri="{C3380CC4-5D6E-409C-BE32-E72D297353CC}">
              <c16:uniqueId val="{0000000B-FDE5-4119-A846-4DF28B9D5858}"/>
            </c:ext>
          </c:extLst>
        </c:ser>
        <c:ser>
          <c:idx val="6"/>
          <c:order val="12"/>
          <c:tx>
            <c:strRef>
              <c:f>' '!$A$90</c:f>
              <c:strCache>
                <c:ptCount val="1"/>
                <c:pt idx="0">
                  <c:v>India </c:v>
                </c:pt>
              </c:strCache>
            </c:strRef>
          </c:tx>
          <c:spPr>
            <a:pattFill prst="dashVert">
              <a:fgClr>
                <a:srgbClr val="C00000"/>
              </a:fgClr>
              <a:bgClr>
                <a:schemeClr val="accent2">
                  <a:lumMod val="20000"/>
                  <a:lumOff val="80000"/>
                </a:schemeClr>
              </a:bgClr>
            </a:pattFill>
            <a:ln w="12700">
              <a:noFill/>
              <a:prstDash val="solid"/>
            </a:ln>
          </c:spPr>
          <c:invertIfNegative val="0"/>
          <c:cat>
            <c:strRef>
              <c:f>' '!$B$77:$BD$77</c:f>
              <c:strCache>
                <c:ptCount val="4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pt idx="41">
                  <c:v>2018</c:v>
                </c:pt>
                <c:pt idx="42">
                  <c:v>2019</c:v>
                </c:pt>
              </c:strCache>
            </c:strRef>
          </c:cat>
          <c:val>
            <c:numRef>
              <c:f>' '!$B$90:$BD$90</c:f>
              <c:numCache>
                <c:formatCode>#,##0</c:formatCode>
                <c:ptCount val="43"/>
                <c:pt idx="23">
                  <c:v>0</c:v>
                </c:pt>
                <c:pt idx="24">
                  <c:v>0</c:v>
                </c:pt>
                <c:pt idx="25">
                  <c:v>0</c:v>
                </c:pt>
                <c:pt idx="26">
                  <c:v>1.3335E-2</c:v>
                </c:pt>
                <c:pt idx="27">
                  <c:v>5.3442999999999997E-2</c:v>
                </c:pt>
                <c:pt idx="28">
                  <c:v>2.4067999999999999E-2</c:v>
                </c:pt>
                <c:pt idx="29">
                  <c:v>4.0682999999999997E-2</c:v>
                </c:pt>
                <c:pt idx="30">
                  <c:v>0.29855299999999996</c:v>
                </c:pt>
                <c:pt idx="31">
                  <c:v>0.166351</c:v>
                </c:pt>
                <c:pt idx="32">
                  <c:v>0.36363899999999999</c:v>
                </c:pt>
                <c:pt idx="33">
                  <c:v>0.338312</c:v>
                </c:pt>
                <c:pt idx="34">
                  <c:v>2.9993369999999997</c:v>
                </c:pt>
                <c:pt idx="35">
                  <c:v>9.1980120000000003</c:v>
                </c:pt>
                <c:pt idx="36">
                  <c:v>13.805911</c:v>
                </c:pt>
                <c:pt idx="37">
                  <c:v>20.883094999999997</c:v>
                </c:pt>
                <c:pt idx="38">
                  <c:v>28.105004999999998</c:v>
                </c:pt>
                <c:pt idx="39">
                  <c:v>37.182293999999999</c:v>
                </c:pt>
                <c:pt idx="40">
                  <c:v>81.631005000000002</c:v>
                </c:pt>
                <c:pt idx="41">
                  <c:v>88.713674999999995</c:v>
                </c:pt>
                <c:pt idx="42">
                  <c:v>64.789864999999992</c:v>
                </c:pt>
              </c:numCache>
            </c:numRef>
          </c:val>
          <c:extLst>
            <c:ext xmlns:c16="http://schemas.microsoft.com/office/drawing/2014/chart" uri="{C3380CC4-5D6E-409C-BE32-E72D297353CC}">
              <c16:uniqueId val="{0000000C-FDE5-4119-A846-4DF28B9D5858}"/>
            </c:ext>
          </c:extLst>
        </c:ser>
        <c:ser>
          <c:idx val="7"/>
          <c:order val="13"/>
          <c:tx>
            <c:strRef>
              <c:f>' '!$A$91</c:f>
              <c:strCache>
                <c:ptCount val="1"/>
                <c:pt idx="0">
                  <c:v>Taiwan </c:v>
                </c:pt>
              </c:strCache>
            </c:strRef>
          </c:tx>
          <c:spPr>
            <a:pattFill prst="smGrid">
              <a:fgClr>
                <a:srgbClr val="FF0000"/>
              </a:fgClr>
              <a:bgClr>
                <a:schemeClr val="accent4">
                  <a:lumMod val="20000"/>
                  <a:lumOff val="80000"/>
                </a:schemeClr>
              </a:bgClr>
            </a:pattFill>
            <a:ln w="12700">
              <a:noFill/>
              <a:prstDash val="solid"/>
            </a:ln>
          </c:spPr>
          <c:invertIfNegative val="0"/>
          <c:cat>
            <c:strRef>
              <c:f>' '!$B$77:$BD$77</c:f>
              <c:strCache>
                <c:ptCount val="4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pt idx="41">
                  <c:v>2018</c:v>
                </c:pt>
                <c:pt idx="42">
                  <c:v>2019</c:v>
                </c:pt>
              </c:strCache>
            </c:strRef>
          </c:cat>
          <c:val>
            <c:numRef>
              <c:f>' '!$B$91:$BD$91</c:f>
              <c:numCache>
                <c:formatCode>#,##0</c:formatCode>
                <c:ptCount val="43"/>
                <c:pt idx="23">
                  <c:v>0</c:v>
                </c:pt>
                <c:pt idx="24">
                  <c:v>0</c:v>
                </c:pt>
                <c:pt idx="25">
                  <c:v>7.8E-2</c:v>
                </c:pt>
                <c:pt idx="26">
                  <c:v>0.17899999999999999</c:v>
                </c:pt>
                <c:pt idx="27">
                  <c:v>2.3E-2</c:v>
                </c:pt>
                <c:pt idx="28">
                  <c:v>5.9116119752035456E-2</c:v>
                </c:pt>
                <c:pt idx="29">
                  <c:v>4.2976655810275093E-2</c:v>
                </c:pt>
                <c:pt idx="30">
                  <c:v>0</c:v>
                </c:pt>
                <c:pt idx="31">
                  <c:v>0.96150867676264173</c:v>
                </c:pt>
                <c:pt idx="32">
                  <c:v>2.0351100575549079</c:v>
                </c:pt>
                <c:pt idx="33">
                  <c:v>3.1800911884246075</c:v>
                </c:pt>
                <c:pt idx="34">
                  <c:v>2.3732655613761064</c:v>
                </c:pt>
                <c:pt idx="35">
                  <c:v>2.5049174205268607</c:v>
                </c:pt>
                <c:pt idx="36">
                  <c:v>2.4499999999999997</c:v>
                </c:pt>
                <c:pt idx="37">
                  <c:v>2.1070000000000002</c:v>
                </c:pt>
                <c:pt idx="38">
                  <c:v>4.5979999999999999</c:v>
                </c:pt>
                <c:pt idx="39">
                  <c:v>6.0854509999999999</c:v>
                </c:pt>
                <c:pt idx="40">
                  <c:v>1.649</c:v>
                </c:pt>
                <c:pt idx="41">
                  <c:v>4.0860000000000003</c:v>
                </c:pt>
                <c:pt idx="42">
                  <c:v>0</c:v>
                </c:pt>
              </c:numCache>
            </c:numRef>
          </c:val>
          <c:extLst>
            <c:ext xmlns:c16="http://schemas.microsoft.com/office/drawing/2014/chart" uri="{C3380CC4-5D6E-409C-BE32-E72D297353CC}">
              <c16:uniqueId val="{0000000D-FDE5-4119-A846-4DF28B9D5858}"/>
            </c:ext>
          </c:extLst>
        </c:ser>
        <c:ser>
          <c:idx val="11"/>
          <c:order val="14"/>
          <c:tx>
            <c:strRef>
              <c:f>' '!$A$92</c:f>
              <c:strCache>
                <c:ptCount val="1"/>
                <c:pt idx="0">
                  <c:v>Others</c:v>
                </c:pt>
              </c:strCache>
            </c:strRef>
          </c:tx>
          <c:spPr>
            <a:pattFill prst="trellis">
              <a:fgClr>
                <a:srgbClr val="993300"/>
              </a:fgClr>
              <a:bgClr>
                <a:schemeClr val="bg1"/>
              </a:bgClr>
            </a:pattFill>
            <a:ln w="12700">
              <a:noFill/>
              <a:prstDash val="solid"/>
            </a:ln>
          </c:spPr>
          <c:invertIfNegative val="0"/>
          <c:cat>
            <c:strRef>
              <c:f>' '!$B$77:$BD$77</c:f>
              <c:strCache>
                <c:ptCount val="4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pt idx="41">
                  <c:v>2018</c:v>
                </c:pt>
                <c:pt idx="42">
                  <c:v>2019</c:v>
                </c:pt>
              </c:strCache>
            </c:strRef>
          </c:cat>
          <c:val>
            <c:numRef>
              <c:f>' '!$B$92:$BD$92</c:f>
              <c:numCache>
                <c:formatCode>#,##0</c:formatCode>
                <c:ptCount val="43"/>
                <c:pt idx="23">
                  <c:v>2.1953E-2</c:v>
                </c:pt>
                <c:pt idx="24">
                  <c:v>4.8473999999999684E-2</c:v>
                </c:pt>
                <c:pt idx="25">
                  <c:v>0</c:v>
                </c:pt>
                <c:pt idx="26">
                  <c:v>9.1819999999998014E-3</c:v>
                </c:pt>
                <c:pt idx="27">
                  <c:v>5.4853499999999888E-2</c:v>
                </c:pt>
                <c:pt idx="28">
                  <c:v>0.29230916733649925</c:v>
                </c:pt>
                <c:pt idx="29">
                  <c:v>0.14478345637583878</c:v>
                </c:pt>
                <c:pt idx="30">
                  <c:v>0.42208465683167207</c:v>
                </c:pt>
                <c:pt idx="31">
                  <c:v>0.19776099999999985</c:v>
                </c:pt>
                <c:pt idx="32">
                  <c:v>0.33102173895970388</c:v>
                </c:pt>
                <c:pt idx="33">
                  <c:v>1.5434458650622194</c:v>
                </c:pt>
                <c:pt idx="34">
                  <c:v>0.82490442855712232</c:v>
                </c:pt>
                <c:pt idx="35">
                  <c:v>2.3520438501800101</c:v>
                </c:pt>
                <c:pt idx="36">
                  <c:v>2.2885950177773395</c:v>
                </c:pt>
                <c:pt idx="37">
                  <c:v>12.168176230530349</c:v>
                </c:pt>
                <c:pt idx="38">
                  <c:v>15.783269749684486</c:v>
                </c:pt>
                <c:pt idx="39">
                  <c:v>14.964630611317432</c:v>
                </c:pt>
                <c:pt idx="40">
                  <c:v>12.738478756914006</c:v>
                </c:pt>
                <c:pt idx="41">
                  <c:v>4.0141782307277367</c:v>
                </c:pt>
                <c:pt idx="42">
                  <c:v>4.3117169227981265</c:v>
                </c:pt>
              </c:numCache>
            </c:numRef>
          </c:val>
          <c:extLst>
            <c:ext xmlns:c16="http://schemas.microsoft.com/office/drawing/2014/chart" uri="{C3380CC4-5D6E-409C-BE32-E72D297353CC}">
              <c16:uniqueId val="{0000000E-FDE5-4119-A846-4DF28B9D5858}"/>
            </c:ext>
          </c:extLst>
        </c:ser>
        <c:dLbls>
          <c:showLegendKey val="0"/>
          <c:showVal val="0"/>
          <c:showCatName val="0"/>
          <c:showSerName val="0"/>
          <c:showPercent val="0"/>
          <c:showBubbleSize val="0"/>
        </c:dLbls>
        <c:gapWidth val="0"/>
        <c:overlap val="100"/>
        <c:axId val="3"/>
        <c:axId val="4"/>
      </c:barChart>
      <c:catAx>
        <c:axId val="26387912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975" b="0" i="0" u="none" strike="noStrike" baseline="0">
                <a:solidFill>
                  <a:srgbClr val="000000"/>
                </a:solidFill>
                <a:latin typeface="Arial"/>
                <a:ea typeface="Arial"/>
                <a:cs typeface="Arial"/>
              </a:defRPr>
            </a:pPr>
            <a:endParaRPr lang="en-US"/>
          </a:p>
        </c:txPr>
        <c:crossAx val="1"/>
        <c:crosses val="autoZero"/>
        <c:auto val="1"/>
        <c:lblAlgn val="ctr"/>
        <c:lblOffset val="100"/>
        <c:tickLblSkip val="2"/>
        <c:tickMarkSkip val="2"/>
        <c:noMultiLvlLbl val="0"/>
      </c:catAx>
      <c:valAx>
        <c:axId val="1"/>
        <c:scaling>
          <c:orientation val="minMax"/>
        </c:scaling>
        <c:delete val="0"/>
        <c:axPos val="l"/>
        <c:title>
          <c:tx>
            <c:rich>
              <a:bodyPr/>
              <a:lstStyle/>
              <a:p>
                <a:pPr>
                  <a:defRPr sz="1000" b="0" i="0" u="none" strike="noStrike" baseline="0">
                    <a:solidFill>
                      <a:srgbClr val="000000"/>
                    </a:solidFill>
                    <a:latin typeface="Arial"/>
                    <a:ea typeface="Arial"/>
                    <a:cs typeface="Arial"/>
                  </a:defRPr>
                </a:pPr>
                <a:r>
                  <a:rPr lang="en-GB" sz="1200" b="1" i="0" u="none" strike="noStrike" baseline="0">
                    <a:solidFill>
                      <a:srgbClr val="993300"/>
                    </a:solidFill>
                    <a:latin typeface="Arial"/>
                    <a:cs typeface="Arial"/>
                  </a:rPr>
                  <a:t>Volume</a:t>
                </a:r>
                <a:endParaRPr lang="en-GB" sz="1100" b="0" i="0" u="none" strike="noStrike" baseline="0">
                  <a:solidFill>
                    <a:srgbClr val="993300"/>
                  </a:solidFill>
                  <a:latin typeface="Arial"/>
                  <a:cs typeface="Arial"/>
                </a:endParaRPr>
              </a:p>
              <a:p>
                <a:pPr>
                  <a:defRPr sz="1000" b="0" i="0" u="none" strike="noStrike" baseline="0">
                    <a:solidFill>
                      <a:srgbClr val="000000"/>
                    </a:solidFill>
                    <a:latin typeface="Arial"/>
                    <a:ea typeface="Arial"/>
                    <a:cs typeface="Arial"/>
                  </a:defRPr>
                </a:pPr>
                <a:r>
                  <a:rPr lang="en-GB" sz="1075" b="0" i="0" u="none" strike="noStrike" baseline="0">
                    <a:solidFill>
                      <a:srgbClr val="993300"/>
                    </a:solidFill>
                    <a:latin typeface="Arial"/>
                    <a:cs typeface="Arial"/>
                  </a:rPr>
                  <a:t>(thousand cubic metres)</a:t>
                </a:r>
              </a:p>
            </c:rich>
          </c:tx>
          <c:layout>
            <c:manualLayout>
              <c:xMode val="edge"/>
              <c:yMode val="edge"/>
              <c:x val="3.3334317585301837E-2"/>
              <c:y val="0.18833963254593178"/>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75" b="0" i="0" u="none" strike="noStrike" baseline="0">
                <a:solidFill>
                  <a:srgbClr val="993300"/>
                </a:solidFill>
                <a:latin typeface="Arial"/>
                <a:ea typeface="Arial"/>
                <a:cs typeface="Arial"/>
              </a:defRPr>
            </a:pPr>
            <a:endParaRPr lang="en-US"/>
          </a:p>
        </c:txPr>
        <c:crossAx val="263879120"/>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scaling>
        <c:delete val="0"/>
        <c:axPos val="r"/>
        <c:title>
          <c:tx>
            <c:rich>
              <a:bodyPr/>
              <a:lstStyle/>
              <a:p>
                <a:pPr>
                  <a:defRPr sz="1025" b="0" i="0" u="none" strike="noStrike" baseline="0">
                    <a:solidFill>
                      <a:srgbClr val="000000"/>
                    </a:solidFill>
                    <a:latin typeface="Arial"/>
                    <a:ea typeface="Arial"/>
                    <a:cs typeface="Arial"/>
                  </a:defRPr>
                </a:pPr>
                <a:r>
                  <a:rPr lang="en-GB" sz="1175" b="1" i="0" u="none" strike="noStrike" baseline="0">
                    <a:solidFill>
                      <a:srgbClr val="0000FF"/>
                    </a:solidFill>
                    <a:latin typeface="Arial"/>
                    <a:cs typeface="Arial"/>
                  </a:rPr>
                  <a:t>Import value</a:t>
                </a:r>
                <a:endParaRPr lang="en-GB" sz="1075" b="0" i="0" u="none" strike="noStrike" baseline="0">
                  <a:solidFill>
                    <a:srgbClr val="0000FF"/>
                  </a:solidFill>
                  <a:latin typeface="Arial"/>
                  <a:cs typeface="Arial"/>
                </a:endParaRPr>
              </a:p>
              <a:p>
                <a:pPr>
                  <a:defRPr sz="1025" b="0" i="0" u="none" strike="noStrike" baseline="0">
                    <a:solidFill>
                      <a:srgbClr val="000000"/>
                    </a:solidFill>
                    <a:latin typeface="Arial"/>
                    <a:ea typeface="Arial"/>
                    <a:cs typeface="Arial"/>
                  </a:defRPr>
                </a:pPr>
                <a:r>
                  <a:rPr lang="en-GB" sz="1050" b="0" i="0" u="none" strike="noStrike" baseline="0">
                    <a:solidFill>
                      <a:srgbClr val="FFFFFF"/>
                    </a:solidFill>
                    <a:latin typeface="Arial"/>
                    <a:cs typeface="Arial"/>
                  </a:rPr>
                  <a:t>(</a:t>
                </a:r>
                <a:r>
                  <a:rPr lang="en-GB" sz="1050" b="0" i="0" u="none" strike="noStrike" baseline="0">
                    <a:solidFill>
                      <a:srgbClr val="0000FF"/>
                    </a:solidFill>
                    <a:latin typeface="Arial"/>
                    <a:cs typeface="Arial"/>
                  </a:rPr>
                  <a:t> (US$ million, cif, nominal) </a:t>
                </a:r>
                <a:r>
                  <a:rPr lang="en-GB" sz="1050" b="0" i="0" u="none" strike="noStrike" baseline="0">
                    <a:solidFill>
                      <a:srgbClr val="FFFFFF"/>
                    </a:solidFill>
                    <a:latin typeface="Arial"/>
                    <a:cs typeface="Arial"/>
                  </a:rPr>
                  <a:t>)</a:t>
                </a:r>
              </a:p>
            </c:rich>
          </c:tx>
          <c:layout>
            <c:manualLayout>
              <c:xMode val="edge"/>
              <c:yMode val="edge"/>
              <c:x val="0.89690255905511806"/>
              <c:y val="0.16667217847769028"/>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75" b="0" i="0" u="none" strike="noStrike" baseline="0">
                <a:solidFill>
                  <a:srgbClr val="0000FF"/>
                </a:solidFill>
                <a:latin typeface="Arial"/>
                <a:ea typeface="Arial"/>
                <a:cs typeface="Arial"/>
              </a:defRPr>
            </a:pPr>
            <a:endParaRPr lang="en-US"/>
          </a:p>
        </c:txPr>
        <c:crossAx val="3"/>
        <c:crosses val="max"/>
        <c:crossBetween val="between"/>
      </c:valAx>
      <c:spPr>
        <a:noFill/>
        <a:ln w="12700">
          <a:solidFill>
            <a:srgbClr val="808080"/>
          </a:solidFill>
          <a:prstDash val="solid"/>
        </a:ln>
      </c:spPr>
    </c:plotArea>
    <c:legend>
      <c:legendPos val="b"/>
      <c:layout>
        <c:manualLayout>
          <c:xMode val="edge"/>
          <c:yMode val="edge"/>
          <c:x val="0.18021391076115484"/>
          <c:y val="0.90336299212598414"/>
          <c:w val="0.6916879921259842"/>
          <c:h val="6.8335433070866147E-2"/>
        </c:manualLayout>
      </c:layout>
      <c:overlay val="0"/>
      <c:spPr>
        <a:solidFill>
          <a:srgbClr val="FFFFFF"/>
        </a:solidFill>
        <a:ln w="3175">
          <a:solidFill>
            <a:srgbClr val="000000"/>
          </a:solidFill>
          <a:prstDash val="solid"/>
        </a:ln>
      </c:spPr>
      <c:txPr>
        <a:bodyPr/>
        <a:lstStyle/>
        <a:p>
          <a:pPr>
            <a:defRPr sz="119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2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paperSize="9" orientation="landscape" horizontalDpi="300" verticalDpi="30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604708956495249"/>
          <c:y val="7.1669017868882523E-2"/>
          <c:w val="0.63439454168672227"/>
          <c:h val="0.63002066870785101"/>
        </c:manualLayout>
      </c:layout>
      <c:barChart>
        <c:barDir val="col"/>
        <c:grouping val="stacked"/>
        <c:varyColors val="0"/>
        <c:ser>
          <c:idx val="0"/>
          <c:order val="0"/>
          <c:tx>
            <c:strRef>
              <c:f>' '!$A$43</c:f>
              <c:strCache>
                <c:ptCount val="1"/>
                <c:pt idx="0">
                  <c:v>Logs</c:v>
                </c:pt>
              </c:strCache>
            </c:strRef>
          </c:tx>
          <c:spPr>
            <a:blipFill dpi="0" rotWithShape="0">
              <a:blip xmlns:r="http://schemas.openxmlformats.org/officeDocument/2006/relationships" r:embed="rId1"/>
              <a:srcRect/>
              <a:tile tx="0" ty="0" sx="100000" sy="100000" flip="none" algn="tl"/>
            </a:blipFill>
            <a:ln w="25400">
              <a:noFill/>
            </a:ln>
          </c:spPr>
          <c:invertIfNegative val="0"/>
          <c:cat>
            <c:strRef>
              <c:f>' '!$B$42:$BD$42</c:f>
              <c:strCache>
                <c:ptCount val="4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pt idx="41">
                  <c:v>2018</c:v>
                </c:pt>
                <c:pt idx="42">
                  <c:v>2019</c:v>
                </c:pt>
              </c:strCache>
            </c:strRef>
          </c:cat>
          <c:val>
            <c:numRef>
              <c:f>' '!$B$43:$BD$43</c:f>
              <c:numCache>
                <c:formatCode>#,##0</c:formatCode>
                <c:ptCount val="43"/>
                <c:pt idx="0">
                  <c:v>0</c:v>
                </c:pt>
                <c:pt idx="1">
                  <c:v>1.7455000000000001</c:v>
                </c:pt>
                <c:pt idx="2">
                  <c:v>20.721000000000004</c:v>
                </c:pt>
                <c:pt idx="3">
                  <c:v>9.3948399999999985</c:v>
                </c:pt>
                <c:pt idx="4">
                  <c:v>4.0930587999999997</c:v>
                </c:pt>
                <c:pt idx="5">
                  <c:v>2.6823314999999992</c:v>
                </c:pt>
                <c:pt idx="6">
                  <c:v>6.4372729999999994</c:v>
                </c:pt>
                <c:pt idx="7">
                  <c:v>13.73854203333333</c:v>
                </c:pt>
                <c:pt idx="8">
                  <c:v>10.195474399999998</c:v>
                </c:pt>
                <c:pt idx="9">
                  <c:v>11.383443400000003</c:v>
                </c:pt>
                <c:pt idx="10">
                  <c:v>25.218344066666667</c:v>
                </c:pt>
                <c:pt idx="11">
                  <c:v>42.044385706760323</c:v>
                </c:pt>
                <c:pt idx="12">
                  <c:v>76.350391200000018</c:v>
                </c:pt>
                <c:pt idx="13">
                  <c:v>107.0418396</c:v>
                </c:pt>
                <c:pt idx="14">
                  <c:v>107.2522645</c:v>
                </c:pt>
                <c:pt idx="15">
                  <c:v>185.60947050578841</c:v>
                </c:pt>
                <c:pt idx="16">
                  <c:v>221.66126714429546</c:v>
                </c:pt>
                <c:pt idx="17">
                  <c:v>249.7326370632328</c:v>
                </c:pt>
                <c:pt idx="18">
                  <c:v>452.83206160622154</c:v>
                </c:pt>
                <c:pt idx="19">
                  <c:v>526.71256868111777</c:v>
                </c:pt>
                <c:pt idx="20">
                  <c:v>431.56566076033602</c:v>
                </c:pt>
              </c:numCache>
            </c:numRef>
          </c:val>
          <c:extLst>
            <c:ext xmlns:c16="http://schemas.microsoft.com/office/drawing/2014/chart" uri="{C3380CC4-5D6E-409C-BE32-E72D297353CC}">
              <c16:uniqueId val="{00000000-EB86-4CB8-8CB6-7047103A3DF9}"/>
            </c:ext>
          </c:extLst>
        </c:ser>
        <c:ser>
          <c:idx val="1"/>
          <c:order val="1"/>
          <c:tx>
            <c:strRef>
              <c:f>' '!$A$44</c:f>
              <c:strCache>
                <c:ptCount val="1"/>
                <c:pt idx="0">
                  <c:v>Sawn wood</c:v>
                </c:pt>
              </c:strCache>
            </c:strRef>
          </c:tx>
          <c:spPr>
            <a:blipFill dpi="0" rotWithShape="0">
              <a:blip xmlns:r="http://schemas.openxmlformats.org/officeDocument/2006/relationships" r:embed="rId2"/>
              <a:srcRect/>
              <a:tile tx="0" ty="0" sx="100000" sy="100000" flip="none" algn="tl"/>
            </a:blipFill>
            <a:ln w="25400">
              <a:noFill/>
            </a:ln>
          </c:spPr>
          <c:invertIfNegative val="0"/>
          <c:cat>
            <c:strRef>
              <c:f>' '!$B$42:$BD$42</c:f>
              <c:strCache>
                <c:ptCount val="4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pt idx="41">
                  <c:v>2018</c:v>
                </c:pt>
                <c:pt idx="42">
                  <c:v>2019</c:v>
                </c:pt>
              </c:strCache>
            </c:strRef>
          </c:cat>
          <c:val>
            <c:numRef>
              <c:f>' '!$B$44:$BD$44</c:f>
              <c:numCache>
                <c:formatCode>#,##0</c:formatCode>
                <c:ptCount val="43"/>
                <c:pt idx="0">
                  <c:v>0</c:v>
                </c:pt>
                <c:pt idx="1">
                  <c:v>8.932268800000001</c:v>
                </c:pt>
                <c:pt idx="2">
                  <c:v>7.1201894400000008</c:v>
                </c:pt>
                <c:pt idx="3">
                  <c:v>12.97145304</c:v>
                </c:pt>
                <c:pt idx="4">
                  <c:v>12.028125200000002</c:v>
                </c:pt>
                <c:pt idx="5">
                  <c:v>10.487981685999999</c:v>
                </c:pt>
                <c:pt idx="6">
                  <c:v>10.523798011999999</c:v>
                </c:pt>
                <c:pt idx="7">
                  <c:v>10.386483925999997</c:v>
                </c:pt>
                <c:pt idx="8">
                  <c:v>14.015805440000003</c:v>
                </c:pt>
                <c:pt idx="9">
                  <c:v>14.227959200000001</c:v>
                </c:pt>
                <c:pt idx="10">
                  <c:v>9.4949703333333364</c:v>
                </c:pt>
                <c:pt idx="11">
                  <c:v>11.951648799999999</c:v>
                </c:pt>
                <c:pt idx="12">
                  <c:v>12.636374296000001</c:v>
                </c:pt>
                <c:pt idx="13">
                  <c:v>23.415781297999995</c:v>
                </c:pt>
                <c:pt idx="14">
                  <c:v>35.942989957333324</c:v>
                </c:pt>
                <c:pt idx="15">
                  <c:v>39.623381042915845</c:v>
                </c:pt>
                <c:pt idx="16">
                  <c:v>37.630526994824692</c:v>
                </c:pt>
                <c:pt idx="17">
                  <c:v>53.764989886043381</c:v>
                </c:pt>
                <c:pt idx="18">
                  <c:v>26.233520206190093</c:v>
                </c:pt>
                <c:pt idx="19">
                  <c:v>21.856460476954329</c:v>
                </c:pt>
                <c:pt idx="20">
                  <c:v>37.278871084000009</c:v>
                </c:pt>
              </c:numCache>
            </c:numRef>
          </c:val>
          <c:extLst>
            <c:ext xmlns:c16="http://schemas.microsoft.com/office/drawing/2014/chart" uri="{C3380CC4-5D6E-409C-BE32-E72D297353CC}">
              <c16:uniqueId val="{00000001-EB86-4CB8-8CB6-7047103A3DF9}"/>
            </c:ext>
          </c:extLst>
        </c:ser>
        <c:ser>
          <c:idx val="9"/>
          <c:order val="2"/>
          <c:tx>
            <c:strRef>
              <c:f>' '!$A$45</c:f>
              <c:strCache>
                <c:ptCount val="1"/>
                <c:pt idx="0">
                  <c:v>Other wood</c:v>
                </c:pt>
              </c:strCache>
            </c:strRef>
          </c:tx>
          <c:spPr>
            <a:blipFill dpi="0" rotWithShape="0">
              <a:blip xmlns:r="http://schemas.openxmlformats.org/officeDocument/2006/relationships" r:embed="rId3"/>
              <a:srcRect/>
              <a:tile tx="0" ty="0" sx="100000" sy="100000" flip="none" algn="tl"/>
            </a:blipFill>
            <a:ln w="25400">
              <a:noFill/>
            </a:ln>
          </c:spPr>
          <c:invertIfNegative val="0"/>
          <c:cat>
            <c:strRef>
              <c:f>' '!$B$42:$BD$42</c:f>
              <c:strCache>
                <c:ptCount val="4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pt idx="41">
                  <c:v>2018</c:v>
                </c:pt>
                <c:pt idx="42">
                  <c:v>2019</c:v>
                </c:pt>
              </c:strCache>
            </c:strRef>
          </c:cat>
          <c:val>
            <c:numRef>
              <c:f>' '!$B$45:$BD$45</c:f>
              <c:numCache>
                <c:formatCode>#,##0</c:formatCode>
                <c:ptCount val="43"/>
                <c:pt idx="0">
                  <c:v>0</c:v>
                </c:pt>
                <c:pt idx="1">
                  <c:v>1.430954398504575</c:v>
                </c:pt>
                <c:pt idx="2">
                  <c:v>0.54580492549263582</c:v>
                </c:pt>
                <c:pt idx="3">
                  <c:v>0.26979445290462323</c:v>
                </c:pt>
                <c:pt idx="4">
                  <c:v>1.6963810960669683</c:v>
                </c:pt>
                <c:pt idx="5">
                  <c:v>0.67678987063175278</c:v>
                </c:pt>
                <c:pt idx="6">
                  <c:v>0.68764017242063602</c:v>
                </c:pt>
                <c:pt idx="7">
                  <c:v>0.86275945326797299</c:v>
                </c:pt>
                <c:pt idx="8">
                  <c:v>0.92962043725489707</c:v>
                </c:pt>
                <c:pt idx="9">
                  <c:v>0.41890474797185107</c:v>
                </c:pt>
                <c:pt idx="10">
                  <c:v>3.0419892355810561</c:v>
                </c:pt>
                <c:pt idx="11">
                  <c:v>5.6677314333333229</c:v>
                </c:pt>
                <c:pt idx="12">
                  <c:v>5.6876987492965014</c:v>
                </c:pt>
                <c:pt idx="13">
                  <c:v>2.8602293203503848</c:v>
                </c:pt>
                <c:pt idx="14">
                  <c:v>4.3136132894976242</c:v>
                </c:pt>
                <c:pt idx="15">
                  <c:v>9.4724229539124849</c:v>
                </c:pt>
                <c:pt idx="16">
                  <c:v>2.6821874041018532</c:v>
                </c:pt>
                <c:pt idx="17">
                  <c:v>2.3851502462944154</c:v>
                </c:pt>
                <c:pt idx="18">
                  <c:v>5.0887732796815612</c:v>
                </c:pt>
                <c:pt idx="19">
                  <c:v>7.2088676986752489</c:v>
                </c:pt>
                <c:pt idx="20">
                  <c:v>8.0037261920091396</c:v>
                </c:pt>
              </c:numCache>
            </c:numRef>
          </c:val>
          <c:extLst>
            <c:ext xmlns:c16="http://schemas.microsoft.com/office/drawing/2014/chart" uri="{C3380CC4-5D6E-409C-BE32-E72D297353CC}">
              <c16:uniqueId val="{00000002-EB86-4CB8-8CB6-7047103A3DF9}"/>
            </c:ext>
          </c:extLst>
        </c:ser>
        <c:dLbls>
          <c:showLegendKey val="0"/>
          <c:showVal val="0"/>
          <c:showCatName val="0"/>
          <c:showSerName val="0"/>
          <c:showPercent val="0"/>
          <c:showBubbleSize val="0"/>
        </c:dLbls>
        <c:gapWidth val="0"/>
        <c:overlap val="100"/>
        <c:axId val="753229888"/>
        <c:axId val="1"/>
      </c:barChart>
      <c:barChart>
        <c:barDir val="col"/>
        <c:grouping val="stacked"/>
        <c:varyColors val="0"/>
        <c:ser>
          <c:idx val="4"/>
          <c:order val="3"/>
          <c:tx>
            <c:strRef>
              <c:f>' '!$A$46</c:f>
              <c:strCache>
                <c:ptCount val="1"/>
              </c:strCache>
            </c:strRef>
          </c:tx>
          <c:spPr>
            <a:noFill/>
            <a:ln w="25400">
              <a:noFill/>
            </a:ln>
          </c:spPr>
          <c:invertIfNegative val="0"/>
          <c:cat>
            <c:strRef>
              <c:f>' '!$B$42:$BD$42</c:f>
              <c:strCache>
                <c:ptCount val="4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pt idx="41">
                  <c:v>2018</c:v>
                </c:pt>
                <c:pt idx="42">
                  <c:v>2019</c:v>
                </c:pt>
              </c:strCache>
            </c:strRef>
          </c:cat>
          <c:val>
            <c:numRef>
              <c:f>' '!$B$46:$BD$46</c:f>
              <c:numCache>
                <c:formatCode>#,##0</c:formatCode>
                <c:ptCount val="43"/>
              </c:numCache>
            </c:numRef>
          </c:val>
          <c:extLst>
            <c:ext xmlns:c16="http://schemas.microsoft.com/office/drawing/2014/chart" uri="{C3380CC4-5D6E-409C-BE32-E72D297353CC}">
              <c16:uniqueId val="{00000003-EB86-4CB8-8CB6-7047103A3DF9}"/>
            </c:ext>
          </c:extLst>
        </c:ser>
        <c:ser>
          <c:idx val="10"/>
          <c:order val="4"/>
          <c:tx>
            <c:strRef>
              <c:f>' '!$A$47</c:f>
              <c:strCache>
                <c:ptCount val="1"/>
              </c:strCache>
            </c:strRef>
          </c:tx>
          <c:spPr>
            <a:noFill/>
            <a:ln w="25400">
              <a:noFill/>
            </a:ln>
          </c:spPr>
          <c:invertIfNegative val="0"/>
          <c:cat>
            <c:strRef>
              <c:f>' '!$B$42:$BD$42</c:f>
              <c:strCache>
                <c:ptCount val="4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pt idx="41">
                  <c:v>2018</c:v>
                </c:pt>
                <c:pt idx="42">
                  <c:v>2019</c:v>
                </c:pt>
              </c:strCache>
            </c:strRef>
          </c:cat>
          <c:val>
            <c:numRef>
              <c:f>' '!$B$47:$BD$47</c:f>
              <c:numCache>
                <c:formatCode>#,##0</c:formatCode>
                <c:ptCount val="43"/>
              </c:numCache>
            </c:numRef>
          </c:val>
          <c:extLst>
            <c:ext xmlns:c16="http://schemas.microsoft.com/office/drawing/2014/chart" uri="{C3380CC4-5D6E-409C-BE32-E72D297353CC}">
              <c16:uniqueId val="{00000004-EB86-4CB8-8CB6-7047103A3DF9}"/>
            </c:ext>
          </c:extLst>
        </c:ser>
        <c:ser>
          <c:idx val="11"/>
          <c:order val="5"/>
          <c:tx>
            <c:strRef>
              <c:f>' '!$A$48</c:f>
              <c:strCache>
                <c:ptCount val="1"/>
              </c:strCache>
            </c:strRef>
          </c:tx>
          <c:spPr>
            <a:noFill/>
            <a:ln w="25400">
              <a:noFill/>
            </a:ln>
          </c:spPr>
          <c:invertIfNegative val="0"/>
          <c:cat>
            <c:strRef>
              <c:f>' '!$B$42:$BD$42</c:f>
              <c:strCache>
                <c:ptCount val="4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pt idx="41">
                  <c:v>2018</c:v>
                </c:pt>
                <c:pt idx="42">
                  <c:v>2019</c:v>
                </c:pt>
              </c:strCache>
            </c:strRef>
          </c:cat>
          <c:val>
            <c:numRef>
              <c:f>' '!$B$48:$BD$48</c:f>
              <c:numCache>
                <c:formatCode>#,##0</c:formatCode>
                <c:ptCount val="43"/>
              </c:numCache>
            </c:numRef>
          </c:val>
          <c:extLst>
            <c:ext xmlns:c16="http://schemas.microsoft.com/office/drawing/2014/chart" uri="{C3380CC4-5D6E-409C-BE32-E72D297353CC}">
              <c16:uniqueId val="{00000005-EB86-4CB8-8CB6-7047103A3DF9}"/>
            </c:ext>
          </c:extLst>
        </c:ser>
        <c:ser>
          <c:idx val="13"/>
          <c:order val="6"/>
          <c:tx>
            <c:strRef>
              <c:f>' '!$A$49</c:f>
              <c:strCache>
                <c:ptCount val="1"/>
                <c:pt idx="0">
                  <c:v>Logs</c:v>
                </c:pt>
              </c:strCache>
            </c:strRef>
          </c:tx>
          <c:spPr>
            <a:blipFill dpi="0" rotWithShape="0">
              <a:blip xmlns:r="http://schemas.openxmlformats.org/officeDocument/2006/relationships" r:embed="rId1"/>
              <a:srcRect/>
              <a:tile tx="0" ty="0" sx="100000" sy="100000" flip="none" algn="tl"/>
            </a:blipFill>
            <a:ln w="25400">
              <a:noFill/>
            </a:ln>
          </c:spPr>
          <c:invertIfNegative val="0"/>
          <c:cat>
            <c:strRef>
              <c:f>' '!$B$42:$BD$42</c:f>
              <c:strCache>
                <c:ptCount val="4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pt idx="41">
                  <c:v>2018</c:v>
                </c:pt>
                <c:pt idx="42">
                  <c:v>2019</c:v>
                </c:pt>
              </c:strCache>
            </c:strRef>
          </c:cat>
          <c:val>
            <c:numRef>
              <c:f>' '!$B$49:$BD$49</c:f>
              <c:numCache>
                <c:formatCode>#,##0</c:formatCode>
                <c:ptCount val="43"/>
                <c:pt idx="23">
                  <c:v>0.55993263494899992</c:v>
                </c:pt>
                <c:pt idx="24">
                  <c:v>3.2339449287999997</c:v>
                </c:pt>
                <c:pt idx="25">
                  <c:v>1.9771057840000001</c:v>
                </c:pt>
                <c:pt idx="26">
                  <c:v>1.3563835856000002</c:v>
                </c:pt>
                <c:pt idx="27">
                  <c:v>0.82120989249999998</c:v>
                </c:pt>
                <c:pt idx="28">
                  <c:v>2.3101340671885349</c:v>
                </c:pt>
                <c:pt idx="29">
                  <c:v>4.1023511613861139</c:v>
                </c:pt>
                <c:pt idx="30">
                  <c:v>3.5158846663316718</c:v>
                </c:pt>
                <c:pt idx="31">
                  <c:v>4.5611762283626422</c:v>
                </c:pt>
                <c:pt idx="32">
                  <c:v>7.3527482837146119</c:v>
                </c:pt>
                <c:pt idx="33">
                  <c:v>12.405638096586825</c:v>
                </c:pt>
                <c:pt idx="34">
                  <c:v>21.25795844593323</c:v>
                </c:pt>
                <c:pt idx="35">
                  <c:v>36.798279688306863</c:v>
                </c:pt>
                <c:pt idx="36">
                  <c:v>37.862596079877342</c:v>
                </c:pt>
                <c:pt idx="37">
                  <c:v>73.190057424530337</c:v>
                </c:pt>
                <c:pt idx="38">
                  <c:v>78.660091248684481</c:v>
                </c:pt>
                <c:pt idx="39">
                  <c:v>82.067744727217431</c:v>
                </c:pt>
                <c:pt idx="40">
                  <c:v>121.57041288541402</c:v>
                </c:pt>
                <c:pt idx="41">
                  <c:v>147.43413722472775</c:v>
                </c:pt>
                <c:pt idx="42">
                  <c:v>117.57875425879811</c:v>
                </c:pt>
              </c:numCache>
            </c:numRef>
          </c:val>
          <c:extLst>
            <c:ext xmlns:c16="http://schemas.microsoft.com/office/drawing/2014/chart" uri="{C3380CC4-5D6E-409C-BE32-E72D297353CC}">
              <c16:uniqueId val="{00000006-EB86-4CB8-8CB6-7047103A3DF9}"/>
            </c:ext>
          </c:extLst>
        </c:ser>
        <c:ser>
          <c:idx val="14"/>
          <c:order val="7"/>
          <c:tx>
            <c:strRef>
              <c:f>' '!$A$50</c:f>
              <c:strCache>
                <c:ptCount val="1"/>
                <c:pt idx="0">
                  <c:v>Sawn wood</c:v>
                </c:pt>
              </c:strCache>
            </c:strRef>
          </c:tx>
          <c:spPr>
            <a:blipFill dpi="0" rotWithShape="0">
              <a:blip xmlns:r="http://schemas.openxmlformats.org/officeDocument/2006/relationships" r:embed="rId2"/>
              <a:srcRect/>
              <a:tile tx="0" ty="0" sx="100000" sy="100000" flip="none" algn="tl"/>
            </a:blipFill>
            <a:ln w="25400">
              <a:noFill/>
            </a:ln>
          </c:spPr>
          <c:invertIfNegative val="0"/>
          <c:cat>
            <c:strRef>
              <c:f>' '!$B$42:$BD$42</c:f>
              <c:strCache>
                <c:ptCount val="4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pt idx="41">
                  <c:v>2018</c:v>
                </c:pt>
                <c:pt idx="42">
                  <c:v>2019</c:v>
                </c:pt>
              </c:strCache>
            </c:strRef>
          </c:cat>
          <c:val>
            <c:numRef>
              <c:f>' '!$B$50:$BD$50</c:f>
              <c:numCache>
                <c:formatCode>#,##0</c:formatCode>
                <c:ptCount val="43"/>
                <c:pt idx="23">
                  <c:v>1.7920073151452296</c:v>
                </c:pt>
                <c:pt idx="24">
                  <c:v>1.5684293980000001</c:v>
                </c:pt>
                <c:pt idx="25">
                  <c:v>2.6612734067545318</c:v>
                </c:pt>
                <c:pt idx="26">
                  <c:v>1.9827899843070016</c:v>
                </c:pt>
                <c:pt idx="27">
                  <c:v>2.3953507927834572</c:v>
                </c:pt>
                <c:pt idx="28">
                  <c:v>2.4741417277195472</c:v>
                </c:pt>
                <c:pt idx="29">
                  <c:v>2.24758857</c:v>
                </c:pt>
                <c:pt idx="30">
                  <c:v>3.4827021458027287</c:v>
                </c:pt>
                <c:pt idx="31">
                  <c:v>4.4164330855972453</c:v>
                </c:pt>
                <c:pt idx="32">
                  <c:v>2.5798857315999997</c:v>
                </c:pt>
                <c:pt idx="33">
                  <c:v>3.3187527866795543</c:v>
                </c:pt>
                <c:pt idx="34">
                  <c:v>3.7317749235186581</c:v>
                </c:pt>
                <c:pt idx="35">
                  <c:v>7.9207787459781338</c:v>
                </c:pt>
                <c:pt idx="36">
                  <c:v>13.564456832132615</c:v>
                </c:pt>
                <c:pt idx="37">
                  <c:v>13.792604259465813</c:v>
                </c:pt>
                <c:pt idx="38">
                  <c:v>14.281468190328425</c:v>
                </c:pt>
                <c:pt idx="39">
                  <c:v>16.229832128200002</c:v>
                </c:pt>
                <c:pt idx="40">
                  <c:v>10.063265512763511</c:v>
                </c:pt>
                <c:pt idx="41">
                  <c:v>8.8870994683646725</c:v>
                </c:pt>
                <c:pt idx="42">
                  <c:v>11.573868055743114</c:v>
                </c:pt>
              </c:numCache>
            </c:numRef>
          </c:val>
          <c:extLst>
            <c:ext xmlns:c16="http://schemas.microsoft.com/office/drawing/2014/chart" uri="{C3380CC4-5D6E-409C-BE32-E72D297353CC}">
              <c16:uniqueId val="{00000007-EB86-4CB8-8CB6-7047103A3DF9}"/>
            </c:ext>
          </c:extLst>
        </c:ser>
        <c:ser>
          <c:idx val="19"/>
          <c:order val="8"/>
          <c:tx>
            <c:strRef>
              <c:f>' '!$A$51</c:f>
              <c:strCache>
                <c:ptCount val="1"/>
                <c:pt idx="0">
                  <c:v>Other wood</c:v>
                </c:pt>
              </c:strCache>
            </c:strRef>
          </c:tx>
          <c:spPr>
            <a:blipFill dpi="0" rotWithShape="0">
              <a:blip xmlns:r="http://schemas.openxmlformats.org/officeDocument/2006/relationships" r:embed="rId3"/>
              <a:srcRect/>
              <a:tile tx="0" ty="0" sx="100000" sy="100000" flip="none" algn="tl"/>
            </a:blipFill>
            <a:ln w="25400">
              <a:noFill/>
            </a:ln>
          </c:spPr>
          <c:invertIfNegative val="0"/>
          <c:cat>
            <c:strRef>
              <c:f>' '!$B$42:$BD$42</c:f>
              <c:strCache>
                <c:ptCount val="4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pt idx="41">
                  <c:v>2018</c:v>
                </c:pt>
                <c:pt idx="42">
                  <c:v>2019</c:v>
                </c:pt>
              </c:strCache>
            </c:strRef>
          </c:cat>
          <c:val>
            <c:numRef>
              <c:f>' '!$B$51:$BD$51</c:f>
              <c:numCache>
                <c:formatCode>#,##0</c:formatCode>
                <c:ptCount val="43"/>
                <c:pt idx="23">
                  <c:v>0.24080545128499997</c:v>
                </c:pt>
                <c:pt idx="24">
                  <c:v>0.1192360631999998</c:v>
                </c:pt>
                <c:pt idx="25">
                  <c:v>8.196477920000067E-2</c:v>
                </c:pt>
                <c:pt idx="26">
                  <c:v>0.54841361279999967</c:v>
                </c:pt>
                <c:pt idx="27">
                  <c:v>0.24972352500000072</c:v>
                </c:pt>
                <c:pt idx="28">
                  <c:v>0.23014997190000042</c:v>
                </c:pt>
                <c:pt idx="29">
                  <c:v>0.6180937679999996</c:v>
                </c:pt>
                <c:pt idx="30">
                  <c:v>0.63467375988181374</c:v>
                </c:pt>
                <c:pt idx="31">
                  <c:v>0.10986325679999887</c:v>
                </c:pt>
                <c:pt idx="32">
                  <c:v>0.72507811614049444</c:v>
                </c:pt>
                <c:pt idx="33">
                  <c:v>1.5508918189000021</c:v>
                </c:pt>
                <c:pt idx="34">
                  <c:v>1.6959606134249618</c:v>
                </c:pt>
                <c:pt idx="35">
                  <c:v>0.88541484160000294</c:v>
                </c:pt>
                <c:pt idx="36">
                  <c:v>1.6400207981467361</c:v>
                </c:pt>
                <c:pt idx="37">
                  <c:v>3.7059167569881168</c:v>
                </c:pt>
                <c:pt idx="38">
                  <c:v>1.0337870022491131</c:v>
                </c:pt>
                <c:pt idx="39">
                  <c:v>0.95336762342351733</c:v>
                </c:pt>
                <c:pt idx="40">
                  <c:v>1.5108744017999811</c:v>
                </c:pt>
                <c:pt idx="41">
                  <c:v>2.5829659866697625</c:v>
                </c:pt>
                <c:pt idx="42">
                  <c:v>2.8651524543333267</c:v>
                </c:pt>
              </c:numCache>
            </c:numRef>
          </c:val>
          <c:extLst>
            <c:ext xmlns:c16="http://schemas.microsoft.com/office/drawing/2014/chart" uri="{C3380CC4-5D6E-409C-BE32-E72D297353CC}">
              <c16:uniqueId val="{00000008-EB86-4CB8-8CB6-7047103A3DF9}"/>
            </c:ext>
          </c:extLst>
        </c:ser>
        <c:dLbls>
          <c:showLegendKey val="0"/>
          <c:showVal val="0"/>
          <c:showCatName val="0"/>
          <c:showSerName val="0"/>
          <c:showPercent val="0"/>
          <c:showBubbleSize val="0"/>
        </c:dLbls>
        <c:gapWidth val="0"/>
        <c:overlap val="100"/>
        <c:axId val="3"/>
        <c:axId val="4"/>
      </c:barChart>
      <c:catAx>
        <c:axId val="753229888"/>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Arial"/>
                <a:ea typeface="Arial"/>
                <a:cs typeface="Arial"/>
              </a:defRPr>
            </a:pPr>
            <a:endParaRPr lang="en-US"/>
          </a:p>
        </c:txPr>
        <c:crossAx val="1"/>
        <c:crosses val="autoZero"/>
        <c:auto val="1"/>
        <c:lblAlgn val="ctr"/>
        <c:lblOffset val="100"/>
        <c:tickLblSkip val="2"/>
        <c:tickMarkSkip val="2"/>
        <c:noMultiLvlLbl val="0"/>
      </c:catAx>
      <c:valAx>
        <c:axId val="1"/>
        <c:scaling>
          <c:orientation val="minMax"/>
        </c:scaling>
        <c:delete val="0"/>
        <c:axPos val="l"/>
        <c:title>
          <c:tx>
            <c:rich>
              <a:bodyPr/>
              <a:lstStyle/>
              <a:p>
                <a:pPr>
                  <a:defRPr sz="1000" b="0" i="0" u="none" strike="noStrike" baseline="0">
                    <a:solidFill>
                      <a:srgbClr val="000000"/>
                    </a:solidFill>
                    <a:latin typeface="Arial"/>
                    <a:ea typeface="Arial"/>
                    <a:cs typeface="Arial"/>
                  </a:defRPr>
                </a:pPr>
                <a:r>
                  <a:rPr lang="en-GB" sz="1200" b="1" i="0" u="none" strike="noStrike" baseline="0">
                    <a:solidFill>
                      <a:srgbClr val="993300"/>
                    </a:solidFill>
                    <a:latin typeface="Arial"/>
                    <a:cs typeface="Arial"/>
                  </a:rPr>
                  <a:t>Estimated RWE volume</a:t>
                </a:r>
                <a:endParaRPr lang="en-GB" sz="1100" b="0" i="0" u="none" strike="noStrike" baseline="0">
                  <a:solidFill>
                    <a:srgbClr val="993300"/>
                  </a:solidFill>
                  <a:latin typeface="Arial"/>
                  <a:cs typeface="Arial"/>
                </a:endParaRPr>
              </a:p>
              <a:p>
                <a:pPr>
                  <a:defRPr sz="1000" b="0" i="0" u="none" strike="noStrike" baseline="0">
                    <a:solidFill>
                      <a:srgbClr val="000000"/>
                    </a:solidFill>
                    <a:latin typeface="Arial"/>
                    <a:ea typeface="Arial"/>
                    <a:cs typeface="Arial"/>
                  </a:defRPr>
                </a:pPr>
                <a:r>
                  <a:rPr lang="en-GB" sz="1075" b="0" i="0" u="none" strike="noStrike" baseline="0">
                    <a:solidFill>
                      <a:srgbClr val="993300"/>
                    </a:solidFill>
                    <a:latin typeface="Arial"/>
                    <a:cs typeface="Arial"/>
                  </a:rPr>
                  <a:t>(thousand cubic metres)</a:t>
                </a:r>
              </a:p>
            </c:rich>
          </c:tx>
          <c:layout>
            <c:manualLayout>
              <c:xMode val="edge"/>
              <c:yMode val="edge"/>
              <c:x val="3.4375984251968507E-2"/>
              <c:y val="0.14833832020997376"/>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100" b="0" i="0" u="none" strike="noStrike" baseline="0">
                <a:solidFill>
                  <a:srgbClr val="993300"/>
                </a:solidFill>
                <a:latin typeface="Arial"/>
                <a:ea typeface="Arial"/>
                <a:cs typeface="Arial"/>
              </a:defRPr>
            </a:pPr>
            <a:endParaRPr lang="en-US"/>
          </a:p>
        </c:txPr>
        <c:crossAx val="753229888"/>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scaling>
        <c:delete val="0"/>
        <c:axPos val="r"/>
        <c:title>
          <c:tx>
            <c:rich>
              <a:bodyPr/>
              <a:lstStyle/>
              <a:p>
                <a:pPr>
                  <a:defRPr sz="1025" b="0" i="0" u="none" strike="noStrike" baseline="0">
                    <a:solidFill>
                      <a:srgbClr val="000000"/>
                    </a:solidFill>
                    <a:latin typeface="Arial"/>
                    <a:ea typeface="Arial"/>
                    <a:cs typeface="Arial"/>
                  </a:defRPr>
                </a:pPr>
                <a:r>
                  <a:rPr lang="en-GB" sz="1150" b="1" i="0" u="none" strike="noStrike" baseline="0">
                    <a:solidFill>
                      <a:srgbClr val="0000FF"/>
                    </a:solidFill>
                    <a:latin typeface="Arial"/>
                    <a:cs typeface="Arial"/>
                  </a:rPr>
                  <a:t>Import value</a:t>
                </a:r>
                <a:endParaRPr lang="en-GB" sz="1075" b="0" i="0" u="none" strike="noStrike" baseline="0">
                  <a:solidFill>
                    <a:srgbClr val="0000FF"/>
                  </a:solidFill>
                  <a:latin typeface="Arial"/>
                  <a:cs typeface="Arial"/>
                </a:endParaRPr>
              </a:p>
              <a:p>
                <a:pPr>
                  <a:defRPr sz="1025" b="0" i="0" u="none" strike="noStrike" baseline="0">
                    <a:solidFill>
                      <a:srgbClr val="000000"/>
                    </a:solidFill>
                    <a:latin typeface="Arial"/>
                    <a:ea typeface="Arial"/>
                    <a:cs typeface="Arial"/>
                  </a:defRPr>
                </a:pPr>
                <a:r>
                  <a:rPr lang="en-GB" sz="1075" b="0" i="0" u="none" strike="noStrike" baseline="0">
                    <a:solidFill>
                      <a:srgbClr val="FFFFFF"/>
                    </a:solidFill>
                    <a:latin typeface="Arial"/>
                    <a:cs typeface="Arial"/>
                  </a:rPr>
                  <a:t>(</a:t>
                </a:r>
                <a:r>
                  <a:rPr lang="en-GB" sz="1075" b="0" i="0" u="none" strike="noStrike" baseline="0">
                    <a:solidFill>
                      <a:srgbClr val="0000FF"/>
                    </a:solidFill>
                    <a:latin typeface="Arial"/>
                    <a:cs typeface="Arial"/>
                  </a:rPr>
                  <a:t> (US$ million, cif, nominal) </a:t>
                </a:r>
                <a:r>
                  <a:rPr lang="en-GB" sz="1075" b="0" i="0" u="none" strike="noStrike" baseline="0">
                    <a:solidFill>
                      <a:srgbClr val="FFFFFF"/>
                    </a:solidFill>
                    <a:latin typeface="Arial"/>
                    <a:cs typeface="Arial"/>
                  </a:rPr>
                  <a:t>)</a:t>
                </a:r>
              </a:p>
            </c:rich>
          </c:tx>
          <c:layout>
            <c:manualLayout>
              <c:xMode val="edge"/>
              <c:yMode val="edge"/>
              <c:x val="0.88127706692913377"/>
              <c:y val="0.15167165354330708"/>
            </c:manualLayout>
          </c:layout>
          <c:overlay val="0"/>
          <c:spPr>
            <a:noFill/>
            <a:ln w="25400">
              <a:noFill/>
            </a:ln>
          </c:spPr>
        </c:title>
        <c:numFmt formatCode="#,##0" sourceLinked="1"/>
        <c:majorTickMark val="out"/>
        <c:minorTickMark val="none"/>
        <c:tickLblPos val="nextTo"/>
        <c:spPr>
          <a:ln w="3175">
            <a:solidFill>
              <a:srgbClr val="000000"/>
            </a:solidFill>
            <a:prstDash val="solid"/>
          </a:ln>
        </c:spPr>
        <c:txPr>
          <a:bodyPr rot="0" vert="horz"/>
          <a:lstStyle/>
          <a:p>
            <a:pPr>
              <a:defRPr sz="1100" b="0" i="0" u="none" strike="noStrike" baseline="0">
                <a:solidFill>
                  <a:srgbClr val="0000FF"/>
                </a:solidFill>
                <a:latin typeface="Arial"/>
                <a:ea typeface="Arial"/>
                <a:cs typeface="Arial"/>
              </a:defRPr>
            </a:pPr>
            <a:endParaRPr lang="en-US"/>
          </a:p>
        </c:txPr>
        <c:crossAx val="3"/>
        <c:crosses val="max"/>
        <c:crossBetween val="between"/>
      </c:valAx>
      <c:spPr>
        <a:noFill/>
        <a:ln w="12700">
          <a:solidFill>
            <a:srgbClr val="808080"/>
          </a:solidFill>
          <a:prstDash val="solid"/>
        </a:ln>
      </c:spPr>
    </c:plotArea>
    <c:legend>
      <c:legendPos val="b"/>
      <c:layout>
        <c:manualLayout>
          <c:xMode val="edge"/>
          <c:yMode val="edge"/>
          <c:x val="0.16875639763779526"/>
          <c:y val="0.90836325459317591"/>
          <c:w val="0.65210269028871393"/>
          <c:h val="6.5002099737532792E-2"/>
        </c:manualLayout>
      </c:layout>
      <c:overlay val="0"/>
      <c:spPr>
        <a:solidFill>
          <a:srgbClr val="FFFFFF"/>
        </a:solidFill>
        <a:ln w="3175">
          <a:solidFill>
            <a:srgbClr val="000000"/>
          </a:solidFill>
          <a:prstDash val="solid"/>
        </a:ln>
      </c:spPr>
      <c:txPr>
        <a:bodyPr/>
        <a:lstStyle/>
        <a:p>
          <a:pPr>
            <a:defRPr sz="119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2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userShapes r:id="rId4"/>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20880182040418"/>
          <c:y val="7.1669017868882523E-2"/>
          <c:w val="0.66668720308621054"/>
          <c:h val="0.64335443947415472"/>
        </c:manualLayout>
      </c:layout>
      <c:barChart>
        <c:barDir val="col"/>
        <c:grouping val="stacked"/>
        <c:varyColors val="0"/>
        <c:ser>
          <c:idx val="0"/>
          <c:order val="0"/>
          <c:tx>
            <c:strRef>
              <c:f>' '!$A$98</c:f>
              <c:strCache>
                <c:ptCount val="1"/>
                <c:pt idx="0">
                  <c:v>EU-28</c:v>
                </c:pt>
              </c:strCache>
            </c:strRef>
          </c:tx>
          <c:spPr>
            <a:pattFill prst="smCheck">
              <a:fgClr>
                <a:srgbClr val="00FF00"/>
              </a:fgClr>
              <a:bgClr>
                <a:schemeClr val="bg1"/>
              </a:bgClr>
            </a:pattFill>
            <a:ln w="12700">
              <a:noFill/>
              <a:prstDash val="solid"/>
            </a:ln>
          </c:spPr>
          <c:invertIfNegative val="0"/>
          <c:cat>
            <c:numRef>
              <c:f>' '!$B$97:$BD$97</c:f>
              <c:numCache>
                <c:formatCode>General</c:formatCode>
                <c:ptCount val="43"/>
                <c:pt idx="0">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pt idx="41">
                  <c:v>2018</c:v>
                </c:pt>
                <c:pt idx="42">
                  <c:v>2019</c:v>
                </c:pt>
              </c:numCache>
            </c:numRef>
          </c:cat>
          <c:val>
            <c:numRef>
              <c:f>' '!$B$98:$BD$98</c:f>
              <c:numCache>
                <c:formatCode>#,##0</c:formatCode>
                <c:ptCount val="43"/>
                <c:pt idx="0">
                  <c:v>1.9197399999999996</c:v>
                </c:pt>
                <c:pt idx="2">
                  <c:v>2.0745919999999995</c:v>
                </c:pt>
                <c:pt idx="3">
                  <c:v>1.383</c:v>
                </c:pt>
                <c:pt idx="4">
                  <c:v>1.8608600000000002</c:v>
                </c:pt>
                <c:pt idx="5">
                  <c:v>2.3255199999999996</c:v>
                </c:pt>
                <c:pt idx="6">
                  <c:v>2.2358879999999997</c:v>
                </c:pt>
                <c:pt idx="7">
                  <c:v>1.1868799999999997</c:v>
                </c:pt>
                <c:pt idx="8">
                  <c:v>3.8097199999999996</c:v>
                </c:pt>
                <c:pt idx="9">
                  <c:v>4.2855600000000003</c:v>
                </c:pt>
                <c:pt idx="10">
                  <c:v>2.8019400000000001</c:v>
                </c:pt>
                <c:pt idx="11">
                  <c:v>4.3443999999999994</c:v>
                </c:pt>
                <c:pt idx="12">
                  <c:v>4.2232200000000004</c:v>
                </c:pt>
                <c:pt idx="13">
                  <c:v>9.3317999999999977</c:v>
                </c:pt>
                <c:pt idx="14">
                  <c:v>11.951460000000001</c:v>
                </c:pt>
                <c:pt idx="15">
                  <c:v>7.4889979999999996</c:v>
                </c:pt>
                <c:pt idx="16">
                  <c:v>14.281553842105261</c:v>
                </c:pt>
                <c:pt idx="17">
                  <c:v>21.015736666666658</c:v>
                </c:pt>
                <c:pt idx="18">
                  <c:v>7.9195699999999993</c:v>
                </c:pt>
                <c:pt idx="19">
                  <c:v>7.0383000000000004</c:v>
                </c:pt>
                <c:pt idx="20">
                  <c:v>6.8694400000000009</c:v>
                </c:pt>
              </c:numCache>
            </c:numRef>
          </c:val>
          <c:extLst>
            <c:ext xmlns:c16="http://schemas.microsoft.com/office/drawing/2014/chart" uri="{C3380CC4-5D6E-409C-BE32-E72D297353CC}">
              <c16:uniqueId val="{00000000-0E59-4AE0-855F-42DA15372BAC}"/>
            </c:ext>
          </c:extLst>
        </c:ser>
        <c:ser>
          <c:idx val="1"/>
          <c:order val="1"/>
          <c:tx>
            <c:strRef>
              <c:f>' '!$A$99</c:f>
              <c:strCache>
                <c:ptCount val="1"/>
                <c:pt idx="0">
                  <c:v>China</c:v>
                </c:pt>
              </c:strCache>
            </c:strRef>
          </c:tx>
          <c:spPr>
            <a:pattFill prst="smConfetti">
              <a:fgClr>
                <a:srgbClr val="FFFF00"/>
              </a:fgClr>
              <a:bgClr>
                <a:srgbClr val="FF0000"/>
              </a:bgClr>
            </a:pattFill>
            <a:ln w="12700">
              <a:noFill/>
              <a:prstDash val="solid"/>
            </a:ln>
          </c:spPr>
          <c:invertIfNegative val="0"/>
          <c:cat>
            <c:numRef>
              <c:f>' '!$B$97:$BD$97</c:f>
              <c:numCache>
                <c:formatCode>General</c:formatCode>
                <c:ptCount val="43"/>
                <c:pt idx="0">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pt idx="41">
                  <c:v>2018</c:v>
                </c:pt>
                <c:pt idx="42">
                  <c:v>2019</c:v>
                </c:pt>
              </c:numCache>
            </c:numRef>
          </c:cat>
          <c:val>
            <c:numRef>
              <c:f>' '!$B$99:$BD$99</c:f>
              <c:numCache>
                <c:formatCode>#,##0</c:formatCode>
                <c:ptCount val="43"/>
                <c:pt idx="0">
                  <c:v>2.3289999999999997</c:v>
                </c:pt>
                <c:pt idx="2">
                  <c:v>1.2809999999999997</c:v>
                </c:pt>
                <c:pt idx="3">
                  <c:v>4.9759999999999991</c:v>
                </c:pt>
                <c:pt idx="4">
                  <c:v>2.9559999999999995</c:v>
                </c:pt>
                <c:pt idx="5">
                  <c:v>2.2549999999999999</c:v>
                </c:pt>
                <c:pt idx="6">
                  <c:v>2.3959999999999999</c:v>
                </c:pt>
                <c:pt idx="7">
                  <c:v>3.5509999999999984</c:v>
                </c:pt>
                <c:pt idx="8">
                  <c:v>3.14</c:v>
                </c:pt>
                <c:pt idx="9">
                  <c:v>3.1389999999999993</c:v>
                </c:pt>
                <c:pt idx="10">
                  <c:v>2.1190766666666665</c:v>
                </c:pt>
                <c:pt idx="11">
                  <c:v>1.0749999999999997</c:v>
                </c:pt>
                <c:pt idx="12">
                  <c:v>1.46522</c:v>
                </c:pt>
                <c:pt idx="13">
                  <c:v>1.5059999999999998</c:v>
                </c:pt>
                <c:pt idx="14">
                  <c:v>5.6189999999999989</c:v>
                </c:pt>
                <c:pt idx="15">
                  <c:v>9.0754312517852664</c:v>
                </c:pt>
                <c:pt idx="16">
                  <c:v>3.8395106913148922</c:v>
                </c:pt>
                <c:pt idx="17">
                  <c:v>5.6745321959945354</c:v>
                </c:pt>
                <c:pt idx="18">
                  <c:v>2.4412695946099432</c:v>
                </c:pt>
                <c:pt idx="19">
                  <c:v>2.0838124181067732</c:v>
                </c:pt>
                <c:pt idx="20">
                  <c:v>0.95099999999999996</c:v>
                </c:pt>
              </c:numCache>
            </c:numRef>
          </c:val>
          <c:extLst>
            <c:ext xmlns:c16="http://schemas.microsoft.com/office/drawing/2014/chart" uri="{C3380CC4-5D6E-409C-BE32-E72D297353CC}">
              <c16:uniqueId val="{00000001-0E59-4AE0-855F-42DA15372BAC}"/>
            </c:ext>
          </c:extLst>
        </c:ser>
        <c:ser>
          <c:idx val="4"/>
          <c:order val="2"/>
          <c:tx>
            <c:strRef>
              <c:f>' '!$A$100</c:f>
              <c:strCache>
                <c:ptCount val="1"/>
                <c:pt idx="0">
                  <c:v>Others</c:v>
                </c:pt>
              </c:strCache>
            </c:strRef>
          </c:tx>
          <c:spPr>
            <a:pattFill prst="trellis">
              <a:fgClr>
                <a:srgbClr val="993300"/>
              </a:fgClr>
              <a:bgClr>
                <a:schemeClr val="bg1"/>
              </a:bgClr>
            </a:pattFill>
            <a:ln w="12700">
              <a:noFill/>
              <a:prstDash val="solid"/>
            </a:ln>
          </c:spPr>
          <c:invertIfNegative val="0"/>
          <c:cat>
            <c:numRef>
              <c:f>' '!$B$97:$BD$97</c:f>
              <c:numCache>
                <c:formatCode>General</c:formatCode>
                <c:ptCount val="43"/>
                <c:pt idx="0">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pt idx="41">
                  <c:v>2018</c:v>
                </c:pt>
                <c:pt idx="42">
                  <c:v>2019</c:v>
                </c:pt>
              </c:numCache>
            </c:numRef>
          </c:cat>
          <c:val>
            <c:numRef>
              <c:f>' '!$B$100:$BD$100</c:f>
              <c:numCache>
                <c:formatCode>#,##0</c:formatCode>
                <c:ptCount val="43"/>
                <c:pt idx="0">
                  <c:v>0.65909999999999958</c:v>
                </c:pt>
                <c:pt idx="2">
                  <c:v>0.55660000000000087</c:v>
                </c:pt>
                <c:pt idx="3">
                  <c:v>0.76817199999999985</c:v>
                </c:pt>
                <c:pt idx="4">
                  <c:v>1.7919999999999998</c:v>
                </c:pt>
                <c:pt idx="5">
                  <c:v>1.1821073000000002</c:v>
                </c:pt>
                <c:pt idx="6">
                  <c:v>1.1504185999999983</c:v>
                </c:pt>
                <c:pt idx="7">
                  <c:v>0.96897929999999999</c:v>
                </c:pt>
                <c:pt idx="8">
                  <c:v>0.75127200000000105</c:v>
                </c:pt>
                <c:pt idx="9">
                  <c:v>0.39299999999999979</c:v>
                </c:pt>
                <c:pt idx="10">
                  <c:v>0.29600000000000115</c:v>
                </c:pt>
                <c:pt idx="11">
                  <c:v>1.1474399999999987</c:v>
                </c:pt>
                <c:pt idx="12">
                  <c:v>1.2546227999999999</c:v>
                </c:pt>
                <c:pt idx="13">
                  <c:v>2.0280138999999995</c:v>
                </c:pt>
                <c:pt idx="14">
                  <c:v>2.1784355809523746</c:v>
                </c:pt>
                <c:pt idx="15">
                  <c:v>5.2066592333333261</c:v>
                </c:pt>
                <c:pt idx="16">
                  <c:v>2.5550492000000027</c:v>
                </c:pt>
                <c:pt idx="17">
                  <c:v>2.8509343714285755</c:v>
                </c:pt>
                <c:pt idx="18">
                  <c:v>4.053182496703295</c:v>
                </c:pt>
                <c:pt idx="19">
                  <c:v>2.8869317999999993</c:v>
                </c:pt>
                <c:pt idx="20">
                  <c:v>12.662456199999998</c:v>
                </c:pt>
              </c:numCache>
            </c:numRef>
          </c:val>
          <c:extLst>
            <c:ext xmlns:c16="http://schemas.microsoft.com/office/drawing/2014/chart" uri="{C3380CC4-5D6E-409C-BE32-E72D297353CC}">
              <c16:uniqueId val="{00000002-0E59-4AE0-855F-42DA15372BAC}"/>
            </c:ext>
          </c:extLst>
        </c:ser>
        <c:dLbls>
          <c:showLegendKey val="0"/>
          <c:showVal val="0"/>
          <c:showCatName val="0"/>
          <c:showSerName val="0"/>
          <c:showPercent val="0"/>
          <c:showBubbleSize val="0"/>
        </c:dLbls>
        <c:gapWidth val="0"/>
        <c:overlap val="100"/>
        <c:axId val="753231088"/>
        <c:axId val="1"/>
      </c:barChart>
      <c:barChart>
        <c:barDir val="col"/>
        <c:grouping val="stacked"/>
        <c:varyColors val="0"/>
        <c:ser>
          <c:idx val="10"/>
          <c:order val="3"/>
          <c:tx>
            <c:strRef>
              <c:f>' '!$A$101</c:f>
              <c:strCache>
                <c:ptCount val="1"/>
              </c:strCache>
            </c:strRef>
          </c:tx>
          <c:spPr>
            <a:noFill/>
            <a:ln w="25400">
              <a:noFill/>
            </a:ln>
          </c:spPr>
          <c:invertIfNegative val="0"/>
          <c:cat>
            <c:numRef>
              <c:f>' '!$B$97:$BD$97</c:f>
              <c:numCache>
                <c:formatCode>General</c:formatCode>
                <c:ptCount val="43"/>
                <c:pt idx="0">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pt idx="41">
                  <c:v>2018</c:v>
                </c:pt>
                <c:pt idx="42">
                  <c:v>2019</c:v>
                </c:pt>
              </c:numCache>
            </c:numRef>
          </c:cat>
          <c:val>
            <c:numRef>
              <c:f>' '!$B$101:$BD$101</c:f>
              <c:numCache>
                <c:formatCode>#,##0</c:formatCode>
                <c:ptCount val="43"/>
              </c:numCache>
            </c:numRef>
          </c:val>
          <c:extLst>
            <c:ext xmlns:c16="http://schemas.microsoft.com/office/drawing/2014/chart" uri="{C3380CC4-5D6E-409C-BE32-E72D297353CC}">
              <c16:uniqueId val="{00000003-0E59-4AE0-855F-42DA15372BAC}"/>
            </c:ext>
          </c:extLst>
        </c:ser>
        <c:ser>
          <c:idx val="11"/>
          <c:order val="4"/>
          <c:tx>
            <c:strRef>
              <c:f>' '!$A$102</c:f>
              <c:strCache>
                <c:ptCount val="1"/>
              </c:strCache>
            </c:strRef>
          </c:tx>
          <c:spPr>
            <a:noFill/>
            <a:ln w="25400">
              <a:noFill/>
            </a:ln>
          </c:spPr>
          <c:invertIfNegative val="0"/>
          <c:cat>
            <c:numRef>
              <c:f>' '!$B$97:$BD$97</c:f>
              <c:numCache>
                <c:formatCode>General</c:formatCode>
                <c:ptCount val="43"/>
                <c:pt idx="0">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pt idx="41">
                  <c:v>2018</c:v>
                </c:pt>
                <c:pt idx="42">
                  <c:v>2019</c:v>
                </c:pt>
              </c:numCache>
            </c:numRef>
          </c:cat>
          <c:val>
            <c:numRef>
              <c:f>' '!$B$102:$BD$102</c:f>
              <c:numCache>
                <c:formatCode>#,##0</c:formatCode>
                <c:ptCount val="43"/>
              </c:numCache>
            </c:numRef>
          </c:val>
          <c:extLst>
            <c:ext xmlns:c16="http://schemas.microsoft.com/office/drawing/2014/chart" uri="{C3380CC4-5D6E-409C-BE32-E72D297353CC}">
              <c16:uniqueId val="{00000004-0E59-4AE0-855F-42DA15372BAC}"/>
            </c:ext>
          </c:extLst>
        </c:ser>
        <c:ser>
          <c:idx val="12"/>
          <c:order val="5"/>
          <c:tx>
            <c:strRef>
              <c:f>' '!$A$103</c:f>
              <c:strCache>
                <c:ptCount val="1"/>
              </c:strCache>
            </c:strRef>
          </c:tx>
          <c:spPr>
            <a:noFill/>
            <a:ln w="25400">
              <a:noFill/>
            </a:ln>
          </c:spPr>
          <c:invertIfNegative val="0"/>
          <c:cat>
            <c:numRef>
              <c:f>' '!$B$97:$BD$97</c:f>
              <c:numCache>
                <c:formatCode>General</c:formatCode>
                <c:ptCount val="43"/>
                <c:pt idx="0">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pt idx="41">
                  <c:v>2018</c:v>
                </c:pt>
                <c:pt idx="42">
                  <c:v>2019</c:v>
                </c:pt>
              </c:numCache>
            </c:numRef>
          </c:cat>
          <c:val>
            <c:numRef>
              <c:f>' '!$B$103:$BD$103</c:f>
              <c:numCache>
                <c:formatCode>#,##0</c:formatCode>
                <c:ptCount val="43"/>
              </c:numCache>
            </c:numRef>
          </c:val>
          <c:extLst>
            <c:ext xmlns:c16="http://schemas.microsoft.com/office/drawing/2014/chart" uri="{C3380CC4-5D6E-409C-BE32-E72D297353CC}">
              <c16:uniqueId val="{00000005-0E59-4AE0-855F-42DA15372BAC}"/>
            </c:ext>
          </c:extLst>
        </c:ser>
        <c:ser>
          <c:idx val="16"/>
          <c:order val="6"/>
          <c:tx>
            <c:strRef>
              <c:f>' '!$A$104</c:f>
              <c:strCache>
                <c:ptCount val="1"/>
                <c:pt idx="0">
                  <c:v>EU-28</c:v>
                </c:pt>
              </c:strCache>
            </c:strRef>
          </c:tx>
          <c:spPr>
            <a:pattFill prst="smCheck">
              <a:fgClr>
                <a:srgbClr val="00FF00"/>
              </a:fgClr>
              <a:bgClr>
                <a:schemeClr val="bg1"/>
              </a:bgClr>
            </a:pattFill>
            <a:ln w="12700">
              <a:noFill/>
              <a:prstDash val="solid"/>
            </a:ln>
          </c:spPr>
          <c:invertIfNegative val="0"/>
          <c:cat>
            <c:numRef>
              <c:f>' '!$B$97:$BD$97</c:f>
              <c:numCache>
                <c:formatCode>General</c:formatCode>
                <c:ptCount val="43"/>
                <c:pt idx="0">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pt idx="41">
                  <c:v>2018</c:v>
                </c:pt>
                <c:pt idx="42">
                  <c:v>2019</c:v>
                </c:pt>
              </c:numCache>
            </c:numRef>
          </c:cat>
          <c:val>
            <c:numRef>
              <c:f>' '!$B$104:$BD$104</c:f>
              <c:numCache>
                <c:formatCode>#,##0</c:formatCode>
                <c:ptCount val="43"/>
                <c:pt idx="23">
                  <c:v>0.6692943132239999</c:v>
                </c:pt>
                <c:pt idx="24">
                  <c:v>0.775325398</c:v>
                </c:pt>
                <c:pt idx="25">
                  <c:v>0.52307282399999999</c:v>
                </c:pt>
                <c:pt idx="26">
                  <c:v>0.70311659040000007</c:v>
                </c:pt>
                <c:pt idx="27">
                  <c:v>1.1553193932000001</c:v>
                </c:pt>
                <c:pt idx="28">
                  <c:v>1.1998747331999999</c:v>
                </c:pt>
                <c:pt idx="29">
                  <c:v>0.6062350700000001</c:v>
                </c:pt>
                <c:pt idx="30">
                  <c:v>1.8856846549999999</c:v>
                </c:pt>
                <c:pt idx="31">
                  <c:v>2.8779217140000006</c:v>
                </c:pt>
                <c:pt idx="32">
                  <c:v>1.5219597316000002</c:v>
                </c:pt>
                <c:pt idx="33">
                  <c:v>1.9781777232000002</c:v>
                </c:pt>
                <c:pt idx="34">
                  <c:v>2.0245303680000002</c:v>
                </c:pt>
                <c:pt idx="35">
                  <c:v>5.6577851088000006</c:v>
                </c:pt>
                <c:pt idx="36">
                  <c:v>8.7875184129000008</c:v>
                </c:pt>
                <c:pt idx="37">
                  <c:v>7.1698799590000002</c:v>
                </c:pt>
                <c:pt idx="38">
                  <c:v>9.7871890795000009</c:v>
                </c:pt>
                <c:pt idx="39">
                  <c:v>11.8539891282</c:v>
                </c:pt>
                <c:pt idx="40">
                  <c:v>6.0304956283000006</c:v>
                </c:pt>
                <c:pt idx="41">
                  <c:v>5.8700542100000002</c:v>
                </c:pt>
                <c:pt idx="42">
                  <c:v>5.7911454606666668</c:v>
                </c:pt>
              </c:numCache>
            </c:numRef>
          </c:val>
          <c:extLst>
            <c:ext xmlns:c16="http://schemas.microsoft.com/office/drawing/2014/chart" uri="{C3380CC4-5D6E-409C-BE32-E72D297353CC}">
              <c16:uniqueId val="{00000006-0E59-4AE0-855F-42DA15372BAC}"/>
            </c:ext>
          </c:extLst>
        </c:ser>
        <c:ser>
          <c:idx val="17"/>
          <c:order val="7"/>
          <c:tx>
            <c:strRef>
              <c:f>' '!$A$105</c:f>
              <c:strCache>
                <c:ptCount val="1"/>
                <c:pt idx="0">
                  <c:v>China</c:v>
                </c:pt>
              </c:strCache>
            </c:strRef>
          </c:tx>
          <c:spPr>
            <a:pattFill prst="smConfetti">
              <a:fgClr>
                <a:srgbClr val="FFFF00"/>
              </a:fgClr>
              <a:bgClr>
                <a:srgbClr val="FF0000"/>
              </a:bgClr>
            </a:pattFill>
            <a:ln w="12700">
              <a:noFill/>
              <a:prstDash val="solid"/>
            </a:ln>
          </c:spPr>
          <c:invertIfNegative val="0"/>
          <c:cat>
            <c:numRef>
              <c:f>' '!$B$97:$BD$97</c:f>
              <c:numCache>
                <c:formatCode>General</c:formatCode>
                <c:ptCount val="43"/>
                <c:pt idx="0">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pt idx="41">
                  <c:v>2018</c:v>
                </c:pt>
                <c:pt idx="42">
                  <c:v>2019</c:v>
                </c:pt>
              </c:numCache>
            </c:numRef>
          </c:cat>
          <c:val>
            <c:numRef>
              <c:f>' '!$B$105:$BD$105</c:f>
              <c:numCache>
                <c:formatCode>#,##0</c:formatCode>
                <c:ptCount val="43"/>
                <c:pt idx="23">
                  <c:v>0.80527099999999996</c:v>
                </c:pt>
                <c:pt idx="24">
                  <c:v>0.52600000000000002</c:v>
                </c:pt>
                <c:pt idx="25">
                  <c:v>1.7571139999999998</c:v>
                </c:pt>
                <c:pt idx="26">
                  <c:v>0.82799999999999996</c:v>
                </c:pt>
                <c:pt idx="27">
                  <c:v>0.91199999999999992</c:v>
                </c:pt>
                <c:pt idx="28">
                  <c:v>0.78800000000000003</c:v>
                </c:pt>
                <c:pt idx="29">
                  <c:v>1.200342</c:v>
                </c:pt>
                <c:pt idx="30">
                  <c:v>1.146042</c:v>
                </c:pt>
                <c:pt idx="31">
                  <c:v>1.2462260000000001</c:v>
                </c:pt>
                <c:pt idx="32">
                  <c:v>0.83548400000000012</c:v>
                </c:pt>
                <c:pt idx="33">
                  <c:v>0.53241000000000005</c:v>
                </c:pt>
                <c:pt idx="34">
                  <c:v>0.68542199999999998</c:v>
                </c:pt>
                <c:pt idx="35">
                  <c:v>0.84623400000000004</c:v>
                </c:pt>
                <c:pt idx="36">
                  <c:v>2.7792229999999996</c:v>
                </c:pt>
                <c:pt idx="37">
                  <c:v>3.7700900000000002</c:v>
                </c:pt>
                <c:pt idx="38">
                  <c:v>2.3342199999999997</c:v>
                </c:pt>
                <c:pt idx="39">
                  <c:v>2.2002929999999998</c:v>
                </c:pt>
                <c:pt idx="40">
                  <c:v>0.99900599999999995</c:v>
                </c:pt>
                <c:pt idx="41">
                  <c:v>0.86552399999999996</c:v>
                </c:pt>
                <c:pt idx="42">
                  <c:v>0.41152499999999992</c:v>
                </c:pt>
              </c:numCache>
            </c:numRef>
          </c:val>
          <c:extLst>
            <c:ext xmlns:c16="http://schemas.microsoft.com/office/drawing/2014/chart" uri="{C3380CC4-5D6E-409C-BE32-E72D297353CC}">
              <c16:uniqueId val="{00000007-0E59-4AE0-855F-42DA15372BAC}"/>
            </c:ext>
          </c:extLst>
        </c:ser>
        <c:ser>
          <c:idx val="20"/>
          <c:order val="8"/>
          <c:tx>
            <c:strRef>
              <c:f>' '!$A$106</c:f>
              <c:strCache>
                <c:ptCount val="1"/>
                <c:pt idx="0">
                  <c:v>Others</c:v>
                </c:pt>
              </c:strCache>
            </c:strRef>
          </c:tx>
          <c:spPr>
            <a:pattFill prst="trellis">
              <a:fgClr>
                <a:srgbClr val="993300"/>
              </a:fgClr>
              <a:bgClr>
                <a:schemeClr val="bg1"/>
              </a:bgClr>
            </a:pattFill>
            <a:ln w="12700">
              <a:noFill/>
              <a:prstDash val="solid"/>
            </a:ln>
          </c:spPr>
          <c:invertIfNegative val="0"/>
          <c:cat>
            <c:numRef>
              <c:f>' '!$B$97:$BD$97</c:f>
              <c:numCache>
                <c:formatCode>General</c:formatCode>
                <c:ptCount val="43"/>
                <c:pt idx="0">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pt idx="41">
                  <c:v>2018</c:v>
                </c:pt>
                <c:pt idx="42">
                  <c:v>2019</c:v>
                </c:pt>
              </c:numCache>
            </c:numRef>
          </c:cat>
          <c:val>
            <c:numRef>
              <c:f>' '!$B$106:$BD$106</c:f>
              <c:numCache>
                <c:formatCode>#,##0</c:formatCode>
                <c:ptCount val="43"/>
                <c:pt idx="23">
                  <c:v>0.31744200192122984</c:v>
                </c:pt>
                <c:pt idx="24">
                  <c:v>0.26710400000000023</c:v>
                </c:pt>
                <c:pt idx="25">
                  <c:v>0.381086582754532</c:v>
                </c:pt>
                <c:pt idx="26">
                  <c:v>0.45167339390700167</c:v>
                </c:pt>
                <c:pt idx="27">
                  <c:v>0.32803139958345717</c:v>
                </c:pt>
                <c:pt idx="28">
                  <c:v>0.48626699451954725</c:v>
                </c:pt>
                <c:pt idx="29">
                  <c:v>0.44101149999999989</c:v>
                </c:pt>
                <c:pt idx="30">
                  <c:v>0.45097549080272881</c:v>
                </c:pt>
                <c:pt idx="31">
                  <c:v>0.29228537159724421</c:v>
                </c:pt>
                <c:pt idx="32">
                  <c:v>0.22244199999999958</c:v>
                </c:pt>
                <c:pt idx="33">
                  <c:v>0.80816506347955386</c:v>
                </c:pt>
                <c:pt idx="34">
                  <c:v>1.021822555518658</c:v>
                </c:pt>
                <c:pt idx="35">
                  <c:v>1.4167596371781332</c:v>
                </c:pt>
                <c:pt idx="36">
                  <c:v>1.9977154192326143</c:v>
                </c:pt>
                <c:pt idx="37">
                  <c:v>2.8526343004658123</c:v>
                </c:pt>
                <c:pt idx="38">
                  <c:v>2.1600591108284242</c:v>
                </c:pt>
                <c:pt idx="39">
                  <c:v>2.1755500000000012</c:v>
                </c:pt>
                <c:pt idx="40">
                  <c:v>3.0337638844635109</c:v>
                </c:pt>
                <c:pt idx="41">
                  <c:v>2.1515212583646726</c:v>
                </c:pt>
                <c:pt idx="42">
                  <c:v>5.3711975950764472</c:v>
                </c:pt>
              </c:numCache>
            </c:numRef>
          </c:val>
          <c:extLst>
            <c:ext xmlns:c16="http://schemas.microsoft.com/office/drawing/2014/chart" uri="{C3380CC4-5D6E-409C-BE32-E72D297353CC}">
              <c16:uniqueId val="{00000008-0E59-4AE0-855F-42DA15372BAC}"/>
            </c:ext>
          </c:extLst>
        </c:ser>
        <c:dLbls>
          <c:showLegendKey val="0"/>
          <c:showVal val="0"/>
          <c:showCatName val="0"/>
          <c:showSerName val="0"/>
          <c:showPercent val="0"/>
          <c:showBubbleSize val="0"/>
        </c:dLbls>
        <c:gapWidth val="0"/>
        <c:overlap val="100"/>
        <c:axId val="3"/>
        <c:axId val="4"/>
      </c:barChart>
      <c:catAx>
        <c:axId val="753231088"/>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975" b="0" i="0" u="none" strike="noStrike" baseline="0">
                <a:solidFill>
                  <a:srgbClr val="000000"/>
                </a:solidFill>
                <a:latin typeface="Arial"/>
                <a:ea typeface="Arial"/>
                <a:cs typeface="Arial"/>
              </a:defRPr>
            </a:pPr>
            <a:endParaRPr lang="en-US"/>
          </a:p>
        </c:txPr>
        <c:crossAx val="1"/>
        <c:crosses val="autoZero"/>
        <c:auto val="1"/>
        <c:lblAlgn val="ctr"/>
        <c:lblOffset val="100"/>
        <c:tickLblSkip val="2"/>
        <c:tickMarkSkip val="2"/>
        <c:noMultiLvlLbl val="0"/>
      </c:catAx>
      <c:valAx>
        <c:axId val="1"/>
        <c:scaling>
          <c:orientation val="minMax"/>
        </c:scaling>
        <c:delete val="0"/>
        <c:axPos val="l"/>
        <c:title>
          <c:tx>
            <c:rich>
              <a:bodyPr/>
              <a:lstStyle/>
              <a:p>
                <a:pPr>
                  <a:defRPr sz="1000" b="0" i="0" u="none" strike="noStrike" baseline="0">
                    <a:solidFill>
                      <a:srgbClr val="000000"/>
                    </a:solidFill>
                    <a:latin typeface="Arial"/>
                    <a:ea typeface="Arial"/>
                    <a:cs typeface="Arial"/>
                  </a:defRPr>
                </a:pPr>
                <a:r>
                  <a:rPr lang="en-GB" sz="1200" b="1" i="0" u="none" strike="noStrike" baseline="0">
                    <a:solidFill>
                      <a:srgbClr val="993300"/>
                    </a:solidFill>
                    <a:latin typeface="Arial"/>
                    <a:cs typeface="Arial"/>
                  </a:rPr>
                  <a:t>Volume</a:t>
                </a:r>
                <a:endParaRPr lang="en-GB" sz="1075" b="0" i="0" u="none" strike="noStrike" baseline="0">
                  <a:solidFill>
                    <a:srgbClr val="993300"/>
                  </a:solidFill>
                  <a:latin typeface="Arial"/>
                  <a:cs typeface="Arial"/>
                </a:endParaRPr>
              </a:p>
              <a:p>
                <a:pPr>
                  <a:defRPr sz="1000" b="0" i="0" u="none" strike="noStrike" baseline="0">
                    <a:solidFill>
                      <a:srgbClr val="000000"/>
                    </a:solidFill>
                    <a:latin typeface="Arial"/>
                    <a:ea typeface="Arial"/>
                    <a:cs typeface="Arial"/>
                  </a:defRPr>
                </a:pPr>
                <a:r>
                  <a:rPr lang="en-GB" sz="1075" b="0" i="0" u="none" strike="noStrike" baseline="0">
                    <a:solidFill>
                      <a:srgbClr val="993300"/>
                    </a:solidFill>
                    <a:latin typeface="Arial"/>
                    <a:cs typeface="Arial"/>
                  </a:rPr>
                  <a:t>(thousand cubic metres)</a:t>
                </a:r>
              </a:p>
            </c:rich>
          </c:tx>
          <c:layout>
            <c:manualLayout>
              <c:xMode val="edge"/>
              <c:yMode val="edge"/>
              <c:x val="2.2917322834645669E-2"/>
              <c:y val="0.18833963254593178"/>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75" b="0" i="0" u="none" strike="noStrike" baseline="0">
                <a:solidFill>
                  <a:srgbClr val="993300"/>
                </a:solidFill>
                <a:latin typeface="Arial"/>
                <a:ea typeface="Arial"/>
                <a:cs typeface="Arial"/>
              </a:defRPr>
            </a:pPr>
            <a:endParaRPr lang="en-US"/>
          </a:p>
        </c:txPr>
        <c:crossAx val="753231088"/>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scaling>
        <c:delete val="0"/>
        <c:axPos val="r"/>
        <c:title>
          <c:tx>
            <c:rich>
              <a:bodyPr/>
              <a:lstStyle/>
              <a:p>
                <a:pPr>
                  <a:defRPr sz="1025" b="0" i="0" u="none" strike="noStrike" baseline="0">
                    <a:solidFill>
                      <a:srgbClr val="000000"/>
                    </a:solidFill>
                    <a:latin typeface="Arial"/>
                    <a:ea typeface="Arial"/>
                    <a:cs typeface="Arial"/>
                  </a:defRPr>
                </a:pPr>
                <a:r>
                  <a:rPr lang="en-GB" sz="1200" b="1" i="0" u="none" strike="noStrike" baseline="0">
                    <a:solidFill>
                      <a:srgbClr val="0000FF"/>
                    </a:solidFill>
                    <a:latin typeface="Arial"/>
                    <a:cs typeface="Arial"/>
                  </a:rPr>
                  <a:t>Import value</a:t>
                </a:r>
                <a:endParaRPr lang="en-GB" sz="1075" b="0" i="0" u="none" strike="noStrike" baseline="0">
                  <a:solidFill>
                    <a:srgbClr val="0000FF"/>
                  </a:solidFill>
                  <a:latin typeface="Arial"/>
                  <a:cs typeface="Arial"/>
                </a:endParaRPr>
              </a:p>
              <a:p>
                <a:pPr>
                  <a:defRPr sz="1025" b="0" i="0" u="none" strike="noStrike" baseline="0">
                    <a:solidFill>
                      <a:srgbClr val="000000"/>
                    </a:solidFill>
                    <a:latin typeface="Arial"/>
                    <a:ea typeface="Arial"/>
                    <a:cs typeface="Arial"/>
                  </a:defRPr>
                </a:pPr>
                <a:r>
                  <a:rPr lang="en-GB" sz="1075" b="0" i="0" u="none" strike="noStrike" baseline="0">
                    <a:solidFill>
                      <a:srgbClr val="FFFFFF"/>
                    </a:solidFill>
                    <a:latin typeface="Arial"/>
                    <a:cs typeface="Arial"/>
                  </a:rPr>
                  <a:t>(</a:t>
                </a:r>
                <a:r>
                  <a:rPr lang="en-GB" sz="1075" b="0" i="0" u="none" strike="noStrike" baseline="0">
                    <a:solidFill>
                      <a:srgbClr val="0000FF"/>
                    </a:solidFill>
                    <a:latin typeface="Arial"/>
                    <a:cs typeface="Arial"/>
                  </a:rPr>
                  <a:t> (US$ million, cif, nominal) </a:t>
                </a:r>
                <a:r>
                  <a:rPr lang="en-GB" sz="1075" b="0" i="0" u="none" strike="noStrike" baseline="0">
                    <a:solidFill>
                      <a:srgbClr val="FFFFFF"/>
                    </a:solidFill>
                    <a:latin typeface="Arial"/>
                    <a:cs typeface="Arial"/>
                  </a:rPr>
                  <a:t>)</a:t>
                </a:r>
              </a:p>
            </c:rich>
          </c:tx>
          <c:layout>
            <c:manualLayout>
              <c:xMode val="edge"/>
              <c:yMode val="edge"/>
              <c:x val="0.87711040026246712"/>
              <c:y val="0.15833858267716536"/>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75" b="0" i="0" u="none" strike="noStrike" baseline="0">
                <a:solidFill>
                  <a:srgbClr val="0000FF"/>
                </a:solidFill>
                <a:latin typeface="Arial"/>
                <a:ea typeface="Arial"/>
                <a:cs typeface="Arial"/>
              </a:defRPr>
            </a:pPr>
            <a:endParaRPr lang="en-US"/>
          </a:p>
        </c:txPr>
        <c:crossAx val="3"/>
        <c:crosses val="max"/>
        <c:crossBetween val="between"/>
      </c:valAx>
      <c:spPr>
        <a:noFill/>
        <a:ln w="12700">
          <a:solidFill>
            <a:srgbClr val="808080"/>
          </a:solidFill>
          <a:prstDash val="solid"/>
        </a:ln>
      </c:spPr>
    </c:plotArea>
    <c:legend>
      <c:legendPos val="b"/>
      <c:layout>
        <c:manualLayout>
          <c:xMode val="edge"/>
          <c:yMode val="edge"/>
          <c:x val="0.26042470472440943"/>
          <c:y val="0.90836325459317591"/>
          <c:w val="0.48959842519685043"/>
          <c:h val="6.5002099737532792E-2"/>
        </c:manualLayout>
      </c:layout>
      <c:overlay val="0"/>
      <c:spPr>
        <a:solidFill>
          <a:srgbClr val="FFFFFF"/>
        </a:solidFill>
        <a:ln w="3175">
          <a:solidFill>
            <a:srgbClr val="000000"/>
          </a:solidFill>
          <a:prstDash val="solid"/>
        </a:ln>
      </c:spPr>
      <c:txPr>
        <a:bodyPr/>
        <a:lstStyle/>
        <a:p>
          <a:pPr>
            <a:defRPr sz="119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2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paperSize="9" orientation="landscape" horizontalDpi="300" verticalDpi="300"/>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396369205530807"/>
          <c:y val="7.1669017868882523E-2"/>
          <c:w val="0.65002002300905537"/>
          <c:h val="0.64335443947415472"/>
        </c:manualLayout>
      </c:layout>
      <c:barChart>
        <c:barDir val="col"/>
        <c:grouping val="stacked"/>
        <c:varyColors val="0"/>
        <c:ser>
          <c:idx val="0"/>
          <c:order val="0"/>
          <c:tx>
            <c:strRef>
              <c:f>' '!$A$57</c:f>
              <c:strCache>
                <c:ptCount val="1"/>
                <c:pt idx="0">
                  <c:v>EU-28</c:v>
                </c:pt>
              </c:strCache>
            </c:strRef>
          </c:tx>
          <c:spPr>
            <a:pattFill prst="smCheck">
              <a:fgClr>
                <a:srgbClr val="00FF00"/>
              </a:fgClr>
              <a:bgClr>
                <a:schemeClr val="bg1"/>
              </a:bgClr>
            </a:pattFill>
            <a:ln w="12700">
              <a:noFill/>
              <a:prstDash val="solid"/>
            </a:ln>
          </c:spPr>
          <c:invertIfNegative val="0"/>
          <c:cat>
            <c:strRef>
              <c:f>' '!$B$56:$BD$56</c:f>
              <c:strCache>
                <c:ptCount val="4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pt idx="41">
                  <c:v>2018</c:v>
                </c:pt>
                <c:pt idx="42">
                  <c:v>2019</c:v>
                </c:pt>
              </c:strCache>
            </c:strRef>
          </c:cat>
          <c:val>
            <c:numRef>
              <c:f>' '!$B$57:$BD$57</c:f>
              <c:numCache>
                <c:formatCode>#,##0</c:formatCode>
                <c:ptCount val="43"/>
                <c:pt idx="0">
                  <c:v>0</c:v>
                </c:pt>
                <c:pt idx="1">
                  <c:v>6.5389708000000004</c:v>
                </c:pt>
                <c:pt idx="2">
                  <c:v>6.2691574399999999</c:v>
                </c:pt>
                <c:pt idx="3">
                  <c:v>5.9935000000000009</c:v>
                </c:pt>
                <c:pt idx="4">
                  <c:v>6.2934132000000007</c:v>
                </c:pt>
                <c:pt idx="5">
                  <c:v>5.7928264</c:v>
                </c:pt>
                <c:pt idx="6">
                  <c:v>5.9863561600000006</c:v>
                </c:pt>
                <c:pt idx="7">
                  <c:v>4.0957595999999992</c:v>
                </c:pt>
                <c:pt idx="8">
                  <c:v>8.5826904000000006</c:v>
                </c:pt>
                <c:pt idx="9">
                  <c:v>9.0857191999999998</c:v>
                </c:pt>
                <c:pt idx="10">
                  <c:v>5.2216908000000002</c:v>
                </c:pt>
                <c:pt idx="11">
                  <c:v>8.0285879999999992</c:v>
                </c:pt>
                <c:pt idx="12">
                  <c:v>7.7908364000000017</c:v>
                </c:pt>
                <c:pt idx="13">
                  <c:v>18.000705499999999</c:v>
                </c:pt>
                <c:pt idx="14">
                  <c:v>22.523641200000004</c:v>
                </c:pt>
                <c:pt idx="15">
                  <c:v>14.238816360000003</c:v>
                </c:pt>
                <c:pt idx="16">
                  <c:v>28.30443399263158</c:v>
                </c:pt>
                <c:pt idx="17">
                  <c:v>39.993640733333329</c:v>
                </c:pt>
                <c:pt idx="18">
                  <c:v>16.059183644444445</c:v>
                </c:pt>
                <c:pt idx="19">
                  <c:v>14.172746000000005</c:v>
                </c:pt>
                <c:pt idx="20">
                  <c:v>13.941956800000002</c:v>
                </c:pt>
              </c:numCache>
            </c:numRef>
          </c:val>
          <c:extLst>
            <c:ext xmlns:c16="http://schemas.microsoft.com/office/drawing/2014/chart" uri="{C3380CC4-5D6E-409C-BE32-E72D297353CC}">
              <c16:uniqueId val="{00000000-FAAA-4EC8-80D5-13089BC348AB}"/>
            </c:ext>
          </c:extLst>
        </c:ser>
        <c:ser>
          <c:idx val="1"/>
          <c:order val="1"/>
          <c:tx>
            <c:strRef>
              <c:f>' '!$A$58</c:f>
              <c:strCache>
                <c:ptCount val="1"/>
                <c:pt idx="0">
                  <c:v>China </c:v>
                </c:pt>
              </c:strCache>
            </c:strRef>
          </c:tx>
          <c:spPr>
            <a:pattFill prst="smConfetti">
              <a:fgClr>
                <a:srgbClr val="FFFF00"/>
              </a:fgClr>
              <a:bgClr>
                <a:srgbClr val="FF0000"/>
              </a:bgClr>
            </a:pattFill>
            <a:ln w="12700">
              <a:noFill/>
              <a:prstDash val="solid"/>
            </a:ln>
          </c:spPr>
          <c:invertIfNegative val="0"/>
          <c:cat>
            <c:strRef>
              <c:f>' '!$B$56:$BD$56</c:f>
              <c:strCache>
                <c:ptCount val="4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pt idx="41">
                  <c:v>2018</c:v>
                </c:pt>
                <c:pt idx="42">
                  <c:v>2019</c:v>
                </c:pt>
              </c:strCache>
            </c:strRef>
          </c:cat>
          <c:val>
            <c:numRef>
              <c:f>' '!$B$58:$BD$58</c:f>
              <c:numCache>
                <c:formatCode>#,##0</c:formatCode>
                <c:ptCount val="43"/>
                <c:pt idx="0">
                  <c:v>0</c:v>
                </c:pt>
                <c:pt idx="1">
                  <c:v>4.2387800000000002</c:v>
                </c:pt>
                <c:pt idx="2">
                  <c:v>20.91142</c:v>
                </c:pt>
                <c:pt idx="3">
                  <c:v>14.89832</c:v>
                </c:pt>
                <c:pt idx="4">
                  <c:v>5.9599199999999994</c:v>
                </c:pt>
                <c:pt idx="5">
                  <c:v>4.6641000000000004</c:v>
                </c:pt>
                <c:pt idx="6">
                  <c:v>7.6997200000000001</c:v>
                </c:pt>
                <c:pt idx="7">
                  <c:v>17.413820000000001</c:v>
                </c:pt>
                <c:pt idx="8">
                  <c:v>12.097800000000001</c:v>
                </c:pt>
                <c:pt idx="9">
                  <c:v>11.85798</c:v>
                </c:pt>
                <c:pt idx="10">
                  <c:v>21.133719533333334</c:v>
                </c:pt>
                <c:pt idx="11">
                  <c:v>29.8385</c:v>
                </c:pt>
                <c:pt idx="12">
                  <c:v>56.576700399999993</c:v>
                </c:pt>
                <c:pt idx="13">
                  <c:v>71.294887517999996</c:v>
                </c:pt>
                <c:pt idx="14">
                  <c:v>66.457583333333332</c:v>
                </c:pt>
                <c:pt idx="15">
                  <c:v>118.19700698403763</c:v>
                </c:pt>
                <c:pt idx="16">
                  <c:v>98.657386102488502</c:v>
                </c:pt>
                <c:pt idx="17">
                  <c:v>90.474874779942837</c:v>
                </c:pt>
                <c:pt idx="18">
                  <c:v>94.769002248411653</c:v>
                </c:pt>
                <c:pt idx="19">
                  <c:v>192.47587886207225</c:v>
                </c:pt>
                <c:pt idx="20">
                  <c:v>179.92777442033605</c:v>
                </c:pt>
              </c:numCache>
            </c:numRef>
          </c:val>
          <c:extLst>
            <c:ext xmlns:c16="http://schemas.microsoft.com/office/drawing/2014/chart" uri="{C3380CC4-5D6E-409C-BE32-E72D297353CC}">
              <c16:uniqueId val="{00000001-FAAA-4EC8-80D5-13089BC348AB}"/>
            </c:ext>
          </c:extLst>
        </c:ser>
        <c:ser>
          <c:idx val="8"/>
          <c:order val="2"/>
          <c:tx>
            <c:strRef>
              <c:f>' '!$A$59</c:f>
              <c:strCache>
                <c:ptCount val="1"/>
                <c:pt idx="0">
                  <c:v>India </c:v>
                </c:pt>
              </c:strCache>
            </c:strRef>
          </c:tx>
          <c:spPr>
            <a:pattFill prst="dashVert">
              <a:fgClr>
                <a:srgbClr val="C00000"/>
              </a:fgClr>
              <a:bgClr>
                <a:schemeClr val="accent2">
                  <a:lumMod val="20000"/>
                  <a:lumOff val="80000"/>
                </a:schemeClr>
              </a:bgClr>
            </a:pattFill>
            <a:ln w="12700">
              <a:noFill/>
              <a:prstDash val="solid"/>
            </a:ln>
          </c:spPr>
          <c:invertIfNegative val="0"/>
          <c:cat>
            <c:strRef>
              <c:f>' '!$B$56:$BD$56</c:f>
              <c:strCache>
                <c:ptCount val="4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pt idx="41">
                  <c:v>2018</c:v>
                </c:pt>
                <c:pt idx="42">
                  <c:v>2019</c:v>
                </c:pt>
              </c:strCache>
            </c:strRef>
          </c:cat>
          <c:val>
            <c:numRef>
              <c:f>' '!$B$59:$BD$59</c:f>
              <c:numCache>
                <c:formatCode>#,##0</c:formatCode>
                <c:ptCount val="43"/>
                <c:pt idx="0">
                  <c:v>0</c:v>
                </c:pt>
                <c:pt idx="1">
                  <c:v>0</c:v>
                </c:pt>
                <c:pt idx="2">
                  <c:v>0</c:v>
                </c:pt>
                <c:pt idx="3">
                  <c:v>0</c:v>
                </c:pt>
                <c:pt idx="4">
                  <c:v>6.5999999999999989E-2</c:v>
                </c:pt>
                <c:pt idx="5">
                  <c:v>0.31299999999999994</c:v>
                </c:pt>
                <c:pt idx="6">
                  <c:v>7.3999999999999996E-2</c:v>
                </c:pt>
                <c:pt idx="7">
                  <c:v>0.17099999999999999</c:v>
                </c:pt>
                <c:pt idx="8">
                  <c:v>1.24</c:v>
                </c:pt>
                <c:pt idx="9">
                  <c:v>0.57699999999999996</c:v>
                </c:pt>
                <c:pt idx="10">
                  <c:v>1.2709999999999999</c:v>
                </c:pt>
                <c:pt idx="11">
                  <c:v>1.3857000000000002</c:v>
                </c:pt>
                <c:pt idx="12">
                  <c:v>8.693579999999999</c:v>
                </c:pt>
                <c:pt idx="13">
                  <c:v>24.222619999999999</c:v>
                </c:pt>
                <c:pt idx="14">
                  <c:v>36.701999999999998</c:v>
                </c:pt>
                <c:pt idx="15">
                  <c:v>56.721000000000004</c:v>
                </c:pt>
                <c:pt idx="16">
                  <c:v>78.345579999999998</c:v>
                </c:pt>
                <c:pt idx="17">
                  <c:v>117.57465999999999</c:v>
                </c:pt>
                <c:pt idx="18">
                  <c:v>324.22431800000004</c:v>
                </c:pt>
                <c:pt idx="19">
                  <c:v>307.80517999999995</c:v>
                </c:pt>
                <c:pt idx="20">
                  <c:v>234.95959999999999</c:v>
                </c:pt>
              </c:numCache>
            </c:numRef>
          </c:val>
          <c:extLst>
            <c:ext xmlns:c16="http://schemas.microsoft.com/office/drawing/2014/chart" uri="{C3380CC4-5D6E-409C-BE32-E72D297353CC}">
              <c16:uniqueId val="{00000002-FAAA-4EC8-80D5-13089BC348AB}"/>
            </c:ext>
          </c:extLst>
        </c:ser>
        <c:ser>
          <c:idx val="9"/>
          <c:order val="3"/>
          <c:tx>
            <c:strRef>
              <c:f>' '!$A$60</c:f>
              <c:strCache>
                <c:ptCount val="1"/>
                <c:pt idx="0">
                  <c:v>Taiwan </c:v>
                </c:pt>
              </c:strCache>
            </c:strRef>
          </c:tx>
          <c:spPr>
            <a:pattFill prst="smGrid">
              <a:fgClr>
                <a:srgbClr val="FF0000"/>
              </a:fgClr>
              <a:bgClr>
                <a:schemeClr val="accent4">
                  <a:lumMod val="20000"/>
                  <a:lumOff val="80000"/>
                </a:schemeClr>
              </a:bgClr>
            </a:pattFill>
            <a:ln w="12700">
              <a:noFill/>
              <a:prstDash val="solid"/>
            </a:ln>
          </c:spPr>
          <c:invertIfNegative val="0"/>
          <c:cat>
            <c:strRef>
              <c:f>' '!$B$56:$BD$56</c:f>
              <c:strCache>
                <c:ptCount val="4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pt idx="41">
                  <c:v>2018</c:v>
                </c:pt>
                <c:pt idx="42">
                  <c:v>2019</c:v>
                </c:pt>
              </c:strCache>
            </c:strRef>
          </c:cat>
          <c:val>
            <c:numRef>
              <c:f>' '!$B$60:$BD$60</c:f>
              <c:numCache>
                <c:formatCode>#,##0</c:formatCode>
                <c:ptCount val="43"/>
                <c:pt idx="0">
                  <c:v>0</c:v>
                </c:pt>
                <c:pt idx="1">
                  <c:v>0.47137999999999997</c:v>
                </c:pt>
                <c:pt idx="2">
                  <c:v>0</c:v>
                </c:pt>
                <c:pt idx="3">
                  <c:v>0.75342000000000009</c:v>
                </c:pt>
                <c:pt idx="4">
                  <c:v>0.7</c:v>
                </c:pt>
                <c:pt idx="5">
                  <c:v>0.25015999999999999</c:v>
                </c:pt>
                <c:pt idx="6">
                  <c:v>0.28937999999999997</c:v>
                </c:pt>
                <c:pt idx="7">
                  <c:v>0.19319999999999998</c:v>
                </c:pt>
                <c:pt idx="8">
                  <c:v>0.40531999999999996</c:v>
                </c:pt>
                <c:pt idx="9">
                  <c:v>2.6019999999999999</c:v>
                </c:pt>
                <c:pt idx="10">
                  <c:v>5.6989999999999998</c:v>
                </c:pt>
                <c:pt idx="11">
                  <c:v>10.126323173426993</c:v>
                </c:pt>
                <c:pt idx="12">
                  <c:v>7.9219600000000003</c:v>
                </c:pt>
                <c:pt idx="13">
                  <c:v>8.4554000000000009</c:v>
                </c:pt>
                <c:pt idx="14">
                  <c:v>8.48766</c:v>
                </c:pt>
                <c:pt idx="15">
                  <c:v>5.908739999999999</c:v>
                </c:pt>
                <c:pt idx="16">
                  <c:v>13.323919999999999</c:v>
                </c:pt>
                <c:pt idx="17">
                  <c:v>19.446999999999999</c:v>
                </c:pt>
                <c:pt idx="18">
                  <c:v>5.0599999999999996</c:v>
                </c:pt>
                <c:pt idx="19">
                  <c:v>12.224259999999999</c:v>
                </c:pt>
                <c:pt idx="20">
                  <c:v>0</c:v>
                </c:pt>
              </c:numCache>
            </c:numRef>
          </c:val>
          <c:extLst>
            <c:ext xmlns:c16="http://schemas.microsoft.com/office/drawing/2014/chart" uri="{C3380CC4-5D6E-409C-BE32-E72D297353CC}">
              <c16:uniqueId val="{00000003-FAAA-4EC8-80D5-13089BC348AB}"/>
            </c:ext>
          </c:extLst>
        </c:ser>
        <c:ser>
          <c:idx val="4"/>
          <c:order val="4"/>
          <c:tx>
            <c:strRef>
              <c:f>' '!$A$61</c:f>
              <c:strCache>
                <c:ptCount val="1"/>
                <c:pt idx="0">
                  <c:v>Others</c:v>
                </c:pt>
              </c:strCache>
            </c:strRef>
          </c:tx>
          <c:spPr>
            <a:pattFill prst="trellis">
              <a:fgClr>
                <a:srgbClr val="993300"/>
              </a:fgClr>
              <a:bgClr>
                <a:schemeClr val="bg1"/>
              </a:bgClr>
            </a:pattFill>
            <a:ln w="12700">
              <a:noFill/>
              <a:prstDash val="solid"/>
            </a:ln>
          </c:spPr>
          <c:invertIfNegative val="0"/>
          <c:cat>
            <c:strRef>
              <c:f>' '!$B$56:$BD$56</c:f>
              <c:strCache>
                <c:ptCount val="4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pt idx="41">
                  <c:v>2018</c:v>
                </c:pt>
                <c:pt idx="42">
                  <c:v>2019</c:v>
                </c:pt>
              </c:strCache>
            </c:strRef>
          </c:cat>
          <c:val>
            <c:numRef>
              <c:f>' '!$B$61:$BD$61</c:f>
              <c:numCache>
                <c:formatCode>#,##0</c:formatCode>
                <c:ptCount val="43"/>
                <c:pt idx="0">
                  <c:v>0</c:v>
                </c:pt>
                <c:pt idx="1">
                  <c:v>0.81664950000000047</c:v>
                </c:pt>
                <c:pt idx="2">
                  <c:v>1.0930120000000016</c:v>
                </c:pt>
                <c:pt idx="3">
                  <c:v>0.88665303999999878</c:v>
                </c:pt>
                <c:pt idx="4">
                  <c:v>3.9896617999999986</c:v>
                </c:pt>
                <c:pt idx="5">
                  <c:v>2.1502267860000011</c:v>
                </c:pt>
                <c:pt idx="6">
                  <c:v>2.9486544520000013</c:v>
                </c:pt>
                <c:pt idx="7">
                  <c:v>2.3392443593333354</c:v>
                </c:pt>
                <c:pt idx="8">
                  <c:v>2.0887694400000001</c:v>
                </c:pt>
                <c:pt idx="9">
                  <c:v>1.4887033999999986</c:v>
                </c:pt>
                <c:pt idx="10">
                  <c:v>1.4316040666666652</c:v>
                </c:pt>
                <c:pt idx="11">
                  <c:v>4.639323333333337</c:v>
                </c:pt>
                <c:pt idx="12">
                  <c:v>8.0292701960000272</c:v>
                </c:pt>
                <c:pt idx="13">
                  <c:v>8.5229418980000275</c:v>
                </c:pt>
                <c:pt idx="14">
                  <c:v>9.0250139240000351</c:v>
                </c:pt>
                <c:pt idx="15">
                  <c:v>30.241128204666609</c:v>
                </c:pt>
                <c:pt idx="16">
                  <c:v>40.695296044000031</c:v>
                </c:pt>
                <c:pt idx="17">
                  <c:v>36.007456756000067</c:v>
                </c:pt>
                <c:pt idx="18">
                  <c:v>38.964863044000026</c:v>
                </c:pt>
                <c:pt idx="19">
                  <c:v>21.894218875999741</c:v>
                </c:pt>
                <c:pt idx="20">
                  <c:v>40.017779284000085</c:v>
                </c:pt>
              </c:numCache>
            </c:numRef>
          </c:val>
          <c:extLst>
            <c:ext xmlns:c16="http://schemas.microsoft.com/office/drawing/2014/chart" uri="{C3380CC4-5D6E-409C-BE32-E72D297353CC}">
              <c16:uniqueId val="{00000004-FAAA-4EC8-80D5-13089BC348AB}"/>
            </c:ext>
          </c:extLst>
        </c:ser>
        <c:dLbls>
          <c:showLegendKey val="0"/>
          <c:showVal val="0"/>
          <c:showCatName val="0"/>
          <c:showSerName val="0"/>
          <c:showPercent val="0"/>
          <c:showBubbleSize val="0"/>
        </c:dLbls>
        <c:gapWidth val="0"/>
        <c:overlap val="100"/>
        <c:axId val="1355241920"/>
        <c:axId val="1"/>
      </c:barChart>
      <c:barChart>
        <c:barDir val="col"/>
        <c:grouping val="stacked"/>
        <c:varyColors val="0"/>
        <c:ser>
          <c:idx val="10"/>
          <c:order val="5"/>
          <c:tx>
            <c:strRef>
              <c:f>' '!$A$62</c:f>
              <c:strCache>
                <c:ptCount val="1"/>
              </c:strCache>
            </c:strRef>
          </c:tx>
          <c:spPr>
            <a:noFill/>
            <a:ln w="25400">
              <a:noFill/>
            </a:ln>
          </c:spPr>
          <c:invertIfNegative val="0"/>
          <c:cat>
            <c:strRef>
              <c:f>' '!$B$56:$BD$56</c:f>
              <c:strCache>
                <c:ptCount val="4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pt idx="41">
                  <c:v>2018</c:v>
                </c:pt>
                <c:pt idx="42">
                  <c:v>2019</c:v>
                </c:pt>
              </c:strCache>
            </c:strRef>
          </c:cat>
          <c:val>
            <c:numRef>
              <c:f>' '!$B$62:$BD$62</c:f>
              <c:numCache>
                <c:formatCode>#,##0</c:formatCode>
                <c:ptCount val="43"/>
              </c:numCache>
            </c:numRef>
          </c:val>
          <c:extLst>
            <c:ext xmlns:c16="http://schemas.microsoft.com/office/drawing/2014/chart" uri="{C3380CC4-5D6E-409C-BE32-E72D297353CC}">
              <c16:uniqueId val="{00000005-FAAA-4EC8-80D5-13089BC348AB}"/>
            </c:ext>
          </c:extLst>
        </c:ser>
        <c:ser>
          <c:idx val="12"/>
          <c:order val="6"/>
          <c:tx>
            <c:strRef>
              <c:f>' '!$A$63</c:f>
              <c:strCache>
                <c:ptCount val="1"/>
              </c:strCache>
            </c:strRef>
          </c:tx>
          <c:spPr>
            <a:noFill/>
            <a:ln w="25400">
              <a:noFill/>
            </a:ln>
          </c:spPr>
          <c:invertIfNegative val="0"/>
          <c:cat>
            <c:strRef>
              <c:f>' '!$B$56:$BD$56</c:f>
              <c:strCache>
                <c:ptCount val="4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pt idx="41">
                  <c:v>2018</c:v>
                </c:pt>
                <c:pt idx="42">
                  <c:v>2019</c:v>
                </c:pt>
              </c:strCache>
            </c:strRef>
          </c:cat>
          <c:val>
            <c:numRef>
              <c:f>' '!$B$63:$BD$63</c:f>
              <c:numCache>
                <c:formatCode>#,##0</c:formatCode>
                <c:ptCount val="43"/>
              </c:numCache>
            </c:numRef>
          </c:val>
          <c:extLst>
            <c:ext xmlns:c16="http://schemas.microsoft.com/office/drawing/2014/chart" uri="{C3380CC4-5D6E-409C-BE32-E72D297353CC}">
              <c16:uniqueId val="{00000006-FAAA-4EC8-80D5-13089BC348AB}"/>
            </c:ext>
          </c:extLst>
        </c:ser>
        <c:ser>
          <c:idx val="13"/>
          <c:order val="7"/>
          <c:tx>
            <c:strRef>
              <c:f>' '!$A$64</c:f>
              <c:strCache>
                <c:ptCount val="1"/>
              </c:strCache>
            </c:strRef>
          </c:tx>
          <c:spPr>
            <a:noFill/>
            <a:ln w="25400">
              <a:noFill/>
            </a:ln>
          </c:spPr>
          <c:invertIfNegative val="0"/>
          <c:cat>
            <c:strRef>
              <c:f>' '!$B$56:$BD$56</c:f>
              <c:strCache>
                <c:ptCount val="4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pt idx="41">
                  <c:v>2018</c:v>
                </c:pt>
                <c:pt idx="42">
                  <c:v>2019</c:v>
                </c:pt>
              </c:strCache>
            </c:strRef>
          </c:cat>
          <c:val>
            <c:numRef>
              <c:f>' '!$B$64:$BD$64</c:f>
              <c:numCache>
                <c:formatCode>#,##0</c:formatCode>
                <c:ptCount val="43"/>
              </c:numCache>
            </c:numRef>
          </c:val>
          <c:extLst>
            <c:ext xmlns:c16="http://schemas.microsoft.com/office/drawing/2014/chart" uri="{C3380CC4-5D6E-409C-BE32-E72D297353CC}">
              <c16:uniqueId val="{00000007-FAAA-4EC8-80D5-13089BC348AB}"/>
            </c:ext>
          </c:extLst>
        </c:ser>
        <c:ser>
          <c:idx val="19"/>
          <c:order val="8"/>
          <c:tx>
            <c:strRef>
              <c:f>' '!$A$65</c:f>
              <c:strCache>
                <c:ptCount val="1"/>
              </c:strCache>
            </c:strRef>
          </c:tx>
          <c:spPr>
            <a:noFill/>
            <a:ln w="25400">
              <a:noFill/>
            </a:ln>
          </c:spPr>
          <c:invertIfNegative val="0"/>
          <c:cat>
            <c:strRef>
              <c:f>' '!$B$56:$BD$56</c:f>
              <c:strCache>
                <c:ptCount val="4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pt idx="41">
                  <c:v>2018</c:v>
                </c:pt>
                <c:pt idx="42">
                  <c:v>2019</c:v>
                </c:pt>
              </c:strCache>
            </c:strRef>
          </c:cat>
          <c:val>
            <c:numRef>
              <c:f>' '!$B$65:$BD$65</c:f>
              <c:numCache>
                <c:formatCode>#,##0</c:formatCode>
                <c:ptCount val="43"/>
              </c:numCache>
            </c:numRef>
          </c:val>
          <c:extLst>
            <c:ext xmlns:c16="http://schemas.microsoft.com/office/drawing/2014/chart" uri="{C3380CC4-5D6E-409C-BE32-E72D297353CC}">
              <c16:uniqueId val="{00000008-FAAA-4EC8-80D5-13089BC348AB}"/>
            </c:ext>
          </c:extLst>
        </c:ser>
        <c:ser>
          <c:idx val="2"/>
          <c:order val="9"/>
          <c:tx>
            <c:strRef>
              <c:f>' '!$A$66</c:f>
              <c:strCache>
                <c:ptCount val="1"/>
              </c:strCache>
            </c:strRef>
          </c:tx>
          <c:spPr>
            <a:noFill/>
            <a:ln w="25400">
              <a:noFill/>
            </a:ln>
          </c:spPr>
          <c:invertIfNegative val="0"/>
          <c:cat>
            <c:strRef>
              <c:f>' '!$B$56:$BD$56</c:f>
              <c:strCache>
                <c:ptCount val="4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pt idx="41">
                  <c:v>2018</c:v>
                </c:pt>
                <c:pt idx="42">
                  <c:v>2019</c:v>
                </c:pt>
              </c:strCache>
            </c:strRef>
          </c:cat>
          <c:val>
            <c:numRef>
              <c:f>' '!$B$66:$BD$66</c:f>
              <c:numCache>
                <c:formatCode>#,##0</c:formatCode>
                <c:ptCount val="43"/>
              </c:numCache>
            </c:numRef>
          </c:val>
          <c:extLst>
            <c:ext xmlns:c16="http://schemas.microsoft.com/office/drawing/2014/chart" uri="{C3380CC4-5D6E-409C-BE32-E72D297353CC}">
              <c16:uniqueId val="{00000009-FAAA-4EC8-80D5-13089BC348AB}"/>
            </c:ext>
          </c:extLst>
        </c:ser>
        <c:ser>
          <c:idx val="3"/>
          <c:order val="10"/>
          <c:tx>
            <c:strRef>
              <c:f>' '!$A$67</c:f>
              <c:strCache>
                <c:ptCount val="1"/>
                <c:pt idx="0">
                  <c:v>EU-28</c:v>
                </c:pt>
              </c:strCache>
            </c:strRef>
          </c:tx>
          <c:spPr>
            <a:pattFill prst="smCheck">
              <a:fgClr>
                <a:srgbClr val="00FF00"/>
              </a:fgClr>
              <a:bgClr>
                <a:schemeClr val="bg1"/>
              </a:bgClr>
            </a:pattFill>
            <a:ln w="12700">
              <a:noFill/>
              <a:prstDash val="solid"/>
            </a:ln>
          </c:spPr>
          <c:invertIfNegative val="0"/>
          <c:cat>
            <c:strRef>
              <c:f>' '!$B$56:$BD$56</c:f>
              <c:strCache>
                <c:ptCount val="4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pt idx="41">
                  <c:v>2018</c:v>
                </c:pt>
                <c:pt idx="42">
                  <c:v>2019</c:v>
                </c:pt>
              </c:strCache>
            </c:strRef>
          </c:cat>
          <c:val>
            <c:numRef>
              <c:f>' '!$B$67:$BD$67</c:f>
              <c:numCache>
                <c:formatCode>#,##0</c:formatCode>
                <c:ptCount val="43"/>
                <c:pt idx="23">
                  <c:v>1.2072745921729999</c:v>
                </c:pt>
                <c:pt idx="24">
                  <c:v>1.4078701668</c:v>
                </c:pt>
                <c:pt idx="25">
                  <c:v>1.65405943</c:v>
                </c:pt>
                <c:pt idx="26">
                  <c:v>1.7599831760000002</c:v>
                </c:pt>
                <c:pt idx="27">
                  <c:v>1.7092393519444444</c:v>
                </c:pt>
                <c:pt idx="28">
                  <c:v>2.1615187332999999</c:v>
                </c:pt>
                <c:pt idx="29">
                  <c:v>1.8221066952000002</c:v>
                </c:pt>
                <c:pt idx="30">
                  <c:v>3.0045046644999998</c:v>
                </c:pt>
                <c:pt idx="31">
                  <c:v>3.7086692656000007</c:v>
                </c:pt>
                <c:pt idx="32">
                  <c:v>1.5536412188000002</c:v>
                </c:pt>
                <c:pt idx="33">
                  <c:v>2.0171307663000002</c:v>
                </c:pt>
                <c:pt idx="34">
                  <c:v>2.0653758240000002</c:v>
                </c:pt>
                <c:pt idx="35">
                  <c:v>6.2568385264000002</c:v>
                </c:pt>
                <c:pt idx="36">
                  <c:v>9.5804784413729998</c:v>
                </c:pt>
                <c:pt idx="37">
                  <c:v>7.7433980714000006</c:v>
                </c:pt>
                <c:pt idx="38">
                  <c:v>11.120522253700001</c:v>
                </c:pt>
                <c:pt idx="39">
                  <c:v>12.9391053929</c:v>
                </c:pt>
                <c:pt idx="40">
                  <c:v>7.9604807568</c:v>
                </c:pt>
                <c:pt idx="41">
                  <c:v>6.8110831574000006</c:v>
                </c:pt>
                <c:pt idx="42">
                  <c:v>6.613715025866667</c:v>
                </c:pt>
              </c:numCache>
            </c:numRef>
          </c:val>
          <c:extLst>
            <c:ext xmlns:c16="http://schemas.microsoft.com/office/drawing/2014/chart" uri="{C3380CC4-5D6E-409C-BE32-E72D297353CC}">
              <c16:uniqueId val="{0000000A-FAAA-4EC8-80D5-13089BC348AB}"/>
            </c:ext>
          </c:extLst>
        </c:ser>
        <c:ser>
          <c:idx val="5"/>
          <c:order val="11"/>
          <c:tx>
            <c:strRef>
              <c:f>' '!$A$68</c:f>
              <c:strCache>
                <c:ptCount val="1"/>
                <c:pt idx="0">
                  <c:v>China </c:v>
                </c:pt>
              </c:strCache>
            </c:strRef>
          </c:tx>
          <c:spPr>
            <a:pattFill prst="smConfetti">
              <a:fgClr>
                <a:srgbClr val="FFFF00"/>
              </a:fgClr>
              <a:bgClr>
                <a:srgbClr val="FF0000"/>
              </a:bgClr>
            </a:pattFill>
            <a:ln w="12700">
              <a:noFill/>
              <a:prstDash val="solid"/>
            </a:ln>
          </c:spPr>
          <c:invertIfNegative val="0"/>
          <c:cat>
            <c:strRef>
              <c:f>' '!$B$56:$BD$56</c:f>
              <c:strCache>
                <c:ptCount val="4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pt idx="41">
                  <c:v>2018</c:v>
                </c:pt>
                <c:pt idx="42">
                  <c:v>2019</c:v>
                </c:pt>
              </c:strCache>
            </c:strRef>
          </c:cat>
          <c:val>
            <c:numRef>
              <c:f>' '!$B$68:$BD$68</c:f>
              <c:numCache>
                <c:formatCode>#,##0</c:formatCode>
                <c:ptCount val="43"/>
                <c:pt idx="23">
                  <c:v>0.80527099999999996</c:v>
                </c:pt>
                <c:pt idx="24">
                  <c:v>3.0789999999999997</c:v>
                </c:pt>
                <c:pt idx="25">
                  <c:v>2.5252679999999996</c:v>
                </c:pt>
                <c:pt idx="26">
                  <c:v>0.92600000531999993</c:v>
                </c:pt>
                <c:pt idx="27">
                  <c:v>1.04800000798</c:v>
                </c:pt>
                <c:pt idx="28">
                  <c:v>1.7610000345800001</c:v>
                </c:pt>
                <c:pt idx="29">
                  <c:v>3.8583810026600003</c:v>
                </c:pt>
                <c:pt idx="30">
                  <c:v>2.8224689999999999</c:v>
                </c:pt>
                <c:pt idx="31">
                  <c:v>3.6510340000000001</c:v>
                </c:pt>
                <c:pt idx="32">
                  <c:v>5.4267799999999999</c:v>
                </c:pt>
                <c:pt idx="33">
                  <c:v>7.8372459999999986</c:v>
                </c:pt>
                <c:pt idx="34">
                  <c:v>15.705028000000002</c:v>
                </c:pt>
                <c:pt idx="35">
                  <c:v>22.990486999999995</c:v>
                </c:pt>
                <c:pt idx="36">
                  <c:v>21.515418</c:v>
                </c:pt>
                <c:pt idx="37">
                  <c:v>41.305436999999998</c:v>
                </c:pt>
                <c:pt idx="38">
                  <c:v>31.205214999999995</c:v>
                </c:pt>
                <c:pt idx="39">
                  <c:v>24.992285999999996</c:v>
                </c:pt>
                <c:pt idx="40">
                  <c:v>24.620950000000004</c:v>
                </c:pt>
                <c:pt idx="41">
                  <c:v>50.548479</c:v>
                </c:pt>
                <c:pt idx="42">
                  <c:v>48.078566999999993</c:v>
                </c:pt>
              </c:numCache>
            </c:numRef>
          </c:val>
          <c:extLst>
            <c:ext xmlns:c16="http://schemas.microsoft.com/office/drawing/2014/chart" uri="{C3380CC4-5D6E-409C-BE32-E72D297353CC}">
              <c16:uniqueId val="{0000000B-FAAA-4EC8-80D5-13089BC348AB}"/>
            </c:ext>
          </c:extLst>
        </c:ser>
        <c:ser>
          <c:idx val="6"/>
          <c:order val="12"/>
          <c:tx>
            <c:strRef>
              <c:f>' '!$A$69</c:f>
              <c:strCache>
                <c:ptCount val="1"/>
                <c:pt idx="0">
                  <c:v>India </c:v>
                </c:pt>
              </c:strCache>
            </c:strRef>
          </c:tx>
          <c:spPr>
            <a:pattFill prst="dashVert">
              <a:fgClr>
                <a:srgbClr val="C00000"/>
              </a:fgClr>
              <a:bgClr>
                <a:schemeClr val="accent2">
                  <a:lumMod val="20000"/>
                  <a:lumOff val="80000"/>
                </a:schemeClr>
              </a:bgClr>
            </a:pattFill>
            <a:ln w="12700">
              <a:noFill/>
              <a:prstDash val="solid"/>
            </a:ln>
          </c:spPr>
          <c:invertIfNegative val="0"/>
          <c:cat>
            <c:strRef>
              <c:f>' '!$B$56:$BD$56</c:f>
              <c:strCache>
                <c:ptCount val="4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pt idx="41">
                  <c:v>2018</c:v>
                </c:pt>
                <c:pt idx="42">
                  <c:v>2019</c:v>
                </c:pt>
              </c:strCache>
            </c:strRef>
          </c:cat>
          <c:val>
            <c:numRef>
              <c:f>' '!$B$69:$BD$69</c:f>
              <c:numCache>
                <c:formatCode>#,##0</c:formatCode>
                <c:ptCount val="43"/>
                <c:pt idx="23">
                  <c:v>0</c:v>
                </c:pt>
                <c:pt idx="24">
                  <c:v>0</c:v>
                </c:pt>
                <c:pt idx="25">
                  <c:v>0</c:v>
                </c:pt>
                <c:pt idx="26">
                  <c:v>1.3335E-2</c:v>
                </c:pt>
                <c:pt idx="27">
                  <c:v>5.3442999999999997E-2</c:v>
                </c:pt>
                <c:pt idx="28">
                  <c:v>2.4067999999999999E-2</c:v>
                </c:pt>
                <c:pt idx="29">
                  <c:v>4.0682999999999997E-2</c:v>
                </c:pt>
                <c:pt idx="30">
                  <c:v>0.29855299999999996</c:v>
                </c:pt>
                <c:pt idx="31">
                  <c:v>0.166351</c:v>
                </c:pt>
                <c:pt idx="32">
                  <c:v>0.36363899999999999</c:v>
                </c:pt>
                <c:pt idx="33">
                  <c:v>0.43010799999999999</c:v>
                </c:pt>
                <c:pt idx="34">
                  <c:v>3.0428129999999998</c:v>
                </c:pt>
                <c:pt idx="35">
                  <c:v>9.2166980000000009</c:v>
                </c:pt>
                <c:pt idx="36">
                  <c:v>13.805911</c:v>
                </c:pt>
                <c:pt idx="37">
                  <c:v>20.883094999999997</c:v>
                </c:pt>
                <c:pt idx="38">
                  <c:v>28.162049</c:v>
                </c:pt>
                <c:pt idx="39">
                  <c:v>37.226194999999997</c:v>
                </c:pt>
                <c:pt idx="40">
                  <c:v>81.819489000000004</c:v>
                </c:pt>
                <c:pt idx="41">
                  <c:v>88.811991999999989</c:v>
                </c:pt>
                <c:pt idx="42">
                  <c:v>64.915742999999992</c:v>
                </c:pt>
              </c:numCache>
            </c:numRef>
          </c:val>
          <c:extLst>
            <c:ext xmlns:c16="http://schemas.microsoft.com/office/drawing/2014/chart" uri="{C3380CC4-5D6E-409C-BE32-E72D297353CC}">
              <c16:uniqueId val="{0000000C-FAAA-4EC8-80D5-13089BC348AB}"/>
            </c:ext>
          </c:extLst>
        </c:ser>
        <c:ser>
          <c:idx val="7"/>
          <c:order val="13"/>
          <c:tx>
            <c:strRef>
              <c:f>' '!$A$70</c:f>
              <c:strCache>
                <c:ptCount val="1"/>
                <c:pt idx="0">
                  <c:v>Taiwan </c:v>
                </c:pt>
              </c:strCache>
            </c:strRef>
          </c:tx>
          <c:spPr>
            <a:pattFill prst="smGrid">
              <a:fgClr>
                <a:srgbClr val="FF0000"/>
              </a:fgClr>
              <a:bgClr>
                <a:schemeClr val="accent4">
                  <a:lumMod val="20000"/>
                  <a:lumOff val="80000"/>
                </a:schemeClr>
              </a:bgClr>
            </a:pattFill>
            <a:ln w="12700">
              <a:noFill/>
              <a:prstDash val="solid"/>
            </a:ln>
          </c:spPr>
          <c:invertIfNegative val="0"/>
          <c:cat>
            <c:strRef>
              <c:f>' '!$B$56:$BD$56</c:f>
              <c:strCache>
                <c:ptCount val="4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pt idx="41">
                  <c:v>2018</c:v>
                </c:pt>
                <c:pt idx="42">
                  <c:v>2019</c:v>
                </c:pt>
              </c:strCache>
            </c:strRef>
          </c:cat>
          <c:val>
            <c:numRef>
              <c:f>' '!$B$70:$BD$70</c:f>
              <c:numCache>
                <c:formatCode>#,##0</c:formatCode>
                <c:ptCount val="43"/>
                <c:pt idx="23">
                  <c:v>0.1468780019212296</c:v>
                </c:pt>
                <c:pt idx="24">
                  <c:v>0</c:v>
                </c:pt>
                <c:pt idx="25">
                  <c:v>0.30199999999999999</c:v>
                </c:pt>
                <c:pt idx="26">
                  <c:v>0.17899999999999999</c:v>
                </c:pt>
                <c:pt idx="27">
                  <c:v>4.4999999999999998E-2</c:v>
                </c:pt>
                <c:pt idx="28">
                  <c:v>5.9116119752035456E-2</c:v>
                </c:pt>
                <c:pt idx="29">
                  <c:v>4.2976655810275093E-2</c:v>
                </c:pt>
                <c:pt idx="30">
                  <c:v>3.8264529562418576E-2</c:v>
                </c:pt>
                <c:pt idx="31">
                  <c:v>0.96150867676264173</c:v>
                </c:pt>
                <c:pt idx="32">
                  <c:v>2.0351100575549079</c:v>
                </c:pt>
                <c:pt idx="33">
                  <c:v>3.2409575181262182</c:v>
                </c:pt>
                <c:pt idx="34">
                  <c:v>2.4717605035621943</c:v>
                </c:pt>
                <c:pt idx="35">
                  <c:v>2.7224643176843468</c:v>
                </c:pt>
                <c:pt idx="36">
                  <c:v>2.7119999999999997</c:v>
                </c:pt>
                <c:pt idx="37">
                  <c:v>2.1660000000000004</c:v>
                </c:pt>
                <c:pt idx="38">
                  <c:v>4.7110000000000003</c:v>
                </c:pt>
                <c:pt idx="39">
                  <c:v>6.0854509999999999</c:v>
                </c:pt>
                <c:pt idx="40">
                  <c:v>1.649</c:v>
                </c:pt>
                <c:pt idx="41">
                  <c:v>4.1510000000000007</c:v>
                </c:pt>
                <c:pt idx="42">
                  <c:v>0</c:v>
                </c:pt>
              </c:numCache>
            </c:numRef>
          </c:val>
          <c:extLst>
            <c:ext xmlns:c16="http://schemas.microsoft.com/office/drawing/2014/chart" uri="{C3380CC4-5D6E-409C-BE32-E72D297353CC}">
              <c16:uniqueId val="{0000000D-FAAA-4EC8-80D5-13089BC348AB}"/>
            </c:ext>
          </c:extLst>
        </c:ser>
        <c:ser>
          <c:idx val="11"/>
          <c:order val="14"/>
          <c:tx>
            <c:strRef>
              <c:f>' '!$A$71</c:f>
              <c:strCache>
                <c:ptCount val="1"/>
                <c:pt idx="0">
                  <c:v>Others</c:v>
                </c:pt>
              </c:strCache>
            </c:strRef>
          </c:tx>
          <c:spPr>
            <a:pattFill prst="trellis">
              <a:fgClr>
                <a:srgbClr val="993300"/>
              </a:fgClr>
              <a:bgClr>
                <a:schemeClr val="bg1"/>
              </a:bgClr>
            </a:pattFill>
            <a:ln w="12700">
              <a:noFill/>
              <a:prstDash val="solid"/>
            </a:ln>
          </c:spPr>
          <c:invertIfNegative val="0"/>
          <c:cat>
            <c:strRef>
              <c:f>' '!$B$56:$BD$56</c:f>
              <c:strCache>
                <c:ptCount val="4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pt idx="41">
                  <c:v>2018</c:v>
                </c:pt>
                <c:pt idx="42">
                  <c:v>2019</c:v>
                </c:pt>
              </c:strCache>
            </c:strRef>
          </c:cat>
          <c:val>
            <c:numRef>
              <c:f>' '!$B$71:$BD$71</c:f>
              <c:numCache>
                <c:formatCode>#,##0</c:formatCode>
                <c:ptCount val="43"/>
                <c:pt idx="23">
                  <c:v>0.19251699999999961</c:v>
                </c:pt>
                <c:pt idx="24">
                  <c:v>0.31557799999999947</c:v>
                </c:pt>
                <c:pt idx="25">
                  <c:v>0.15708658275453136</c:v>
                </c:pt>
                <c:pt idx="26">
                  <c:v>0.4608553939070017</c:v>
                </c:pt>
                <c:pt idx="27">
                  <c:v>0.36089011048345698</c:v>
                </c:pt>
                <c:pt idx="28">
                  <c:v>0.77857616185604694</c:v>
                </c:pt>
                <c:pt idx="29">
                  <c:v>0.58579495637583978</c:v>
                </c:pt>
                <c:pt idx="30">
                  <c:v>0.83479561807198266</c:v>
                </c:pt>
                <c:pt idx="31">
                  <c:v>0.49004637159724673</c:v>
                </c:pt>
                <c:pt idx="32">
                  <c:v>0.5534637389597048</c:v>
                </c:pt>
                <c:pt idx="33">
                  <c:v>2.1989485988401629</c:v>
                </c:pt>
                <c:pt idx="34">
                  <c:v>1.7047560418896914</c:v>
                </c:pt>
                <c:pt idx="35">
                  <c:v>3.5325705902006348</c:v>
                </c:pt>
                <c:pt idx="36">
                  <c:v>4.0342634370099404</c:v>
                </c:pt>
                <c:pt idx="37">
                  <c:v>14.961810530996161</c:v>
                </c:pt>
                <c:pt idx="38">
                  <c:v>17.773284860512916</c:v>
                </c:pt>
                <c:pt idx="39">
                  <c:v>17.366042611317397</c:v>
                </c:pt>
                <c:pt idx="40">
                  <c:v>15.583758641377514</c:v>
                </c:pt>
                <c:pt idx="41">
                  <c:v>6.0229084890924582</c:v>
                </c:pt>
                <c:pt idx="42">
                  <c:v>9.5887145178745357</c:v>
                </c:pt>
              </c:numCache>
            </c:numRef>
          </c:val>
          <c:extLst>
            <c:ext xmlns:c16="http://schemas.microsoft.com/office/drawing/2014/chart" uri="{C3380CC4-5D6E-409C-BE32-E72D297353CC}">
              <c16:uniqueId val="{0000000E-FAAA-4EC8-80D5-13089BC348AB}"/>
            </c:ext>
          </c:extLst>
        </c:ser>
        <c:dLbls>
          <c:showLegendKey val="0"/>
          <c:showVal val="0"/>
          <c:showCatName val="0"/>
          <c:showSerName val="0"/>
          <c:showPercent val="0"/>
          <c:showBubbleSize val="0"/>
        </c:dLbls>
        <c:gapWidth val="0"/>
        <c:overlap val="100"/>
        <c:axId val="3"/>
        <c:axId val="4"/>
      </c:barChart>
      <c:catAx>
        <c:axId val="135524192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975" b="0" i="0" u="none" strike="noStrike" baseline="0">
                <a:solidFill>
                  <a:srgbClr val="000000"/>
                </a:solidFill>
                <a:latin typeface="Arial"/>
                <a:ea typeface="Arial"/>
                <a:cs typeface="Arial"/>
              </a:defRPr>
            </a:pPr>
            <a:endParaRPr lang="en-US"/>
          </a:p>
        </c:txPr>
        <c:crossAx val="1"/>
        <c:crosses val="autoZero"/>
        <c:auto val="1"/>
        <c:lblAlgn val="ctr"/>
        <c:lblOffset val="100"/>
        <c:tickLblSkip val="2"/>
        <c:tickMarkSkip val="2"/>
        <c:noMultiLvlLbl val="0"/>
      </c:catAx>
      <c:valAx>
        <c:axId val="1"/>
        <c:scaling>
          <c:orientation val="minMax"/>
        </c:scaling>
        <c:delete val="0"/>
        <c:axPos val="l"/>
        <c:title>
          <c:tx>
            <c:rich>
              <a:bodyPr/>
              <a:lstStyle/>
              <a:p>
                <a:pPr>
                  <a:defRPr sz="1000" b="0" i="0" u="none" strike="noStrike" baseline="0">
                    <a:solidFill>
                      <a:srgbClr val="000000"/>
                    </a:solidFill>
                    <a:latin typeface="Arial"/>
                    <a:ea typeface="Arial"/>
                    <a:cs typeface="Arial"/>
                  </a:defRPr>
                </a:pPr>
                <a:r>
                  <a:rPr lang="en-GB" sz="1175" b="1" i="0" u="none" strike="noStrike" baseline="0">
                    <a:solidFill>
                      <a:srgbClr val="993300"/>
                    </a:solidFill>
                    <a:latin typeface="Arial"/>
                    <a:cs typeface="Arial"/>
                  </a:rPr>
                  <a:t>Estimated RWE volume</a:t>
                </a:r>
                <a:endParaRPr lang="en-GB" sz="1075" b="0" i="0" u="none" strike="noStrike" baseline="0">
                  <a:solidFill>
                    <a:srgbClr val="993300"/>
                  </a:solidFill>
                  <a:latin typeface="Arial"/>
                  <a:cs typeface="Arial"/>
                </a:endParaRPr>
              </a:p>
              <a:p>
                <a:pPr>
                  <a:defRPr sz="1000" b="0" i="0" u="none" strike="noStrike" baseline="0">
                    <a:solidFill>
                      <a:srgbClr val="000000"/>
                    </a:solidFill>
                    <a:latin typeface="Arial"/>
                    <a:ea typeface="Arial"/>
                    <a:cs typeface="Arial"/>
                  </a:defRPr>
                </a:pPr>
                <a:r>
                  <a:rPr lang="en-GB" sz="1050" b="0" i="0" u="none" strike="noStrike" baseline="0">
                    <a:solidFill>
                      <a:srgbClr val="993300"/>
                    </a:solidFill>
                    <a:latin typeface="Arial"/>
                    <a:cs typeface="Arial"/>
                  </a:rPr>
                  <a:t>(thousand cubic metres)</a:t>
                </a:r>
              </a:p>
            </c:rich>
          </c:tx>
          <c:layout>
            <c:manualLayout>
              <c:xMode val="edge"/>
              <c:yMode val="edge"/>
              <c:x val="3.3334317585301837E-2"/>
              <c:y val="0.15500498687664041"/>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75" b="0" i="0" u="none" strike="noStrike" baseline="0">
                <a:solidFill>
                  <a:srgbClr val="993300"/>
                </a:solidFill>
                <a:latin typeface="Arial"/>
                <a:ea typeface="Arial"/>
                <a:cs typeface="Arial"/>
              </a:defRPr>
            </a:pPr>
            <a:endParaRPr lang="en-US"/>
          </a:p>
        </c:txPr>
        <c:crossAx val="1355241920"/>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scaling>
        <c:delete val="0"/>
        <c:axPos val="r"/>
        <c:title>
          <c:tx>
            <c:rich>
              <a:bodyPr/>
              <a:lstStyle/>
              <a:p>
                <a:pPr>
                  <a:defRPr sz="1000" b="0" i="0" u="none" strike="noStrike" baseline="0">
                    <a:solidFill>
                      <a:srgbClr val="000000"/>
                    </a:solidFill>
                    <a:latin typeface="Arial"/>
                    <a:ea typeface="Arial"/>
                    <a:cs typeface="Arial"/>
                  </a:defRPr>
                </a:pPr>
                <a:r>
                  <a:rPr lang="en-GB" sz="1175" b="1" i="0" u="none" strike="noStrike" baseline="0">
                    <a:solidFill>
                      <a:srgbClr val="0000FF"/>
                    </a:solidFill>
                    <a:latin typeface="Arial"/>
                    <a:cs typeface="Arial"/>
                  </a:rPr>
                  <a:t>Import value</a:t>
                </a:r>
                <a:endParaRPr lang="en-GB" sz="1075" b="0" i="0" u="none" strike="noStrike" baseline="0">
                  <a:solidFill>
                    <a:srgbClr val="0000FF"/>
                  </a:solidFill>
                  <a:latin typeface="Arial"/>
                  <a:cs typeface="Arial"/>
                </a:endParaRPr>
              </a:p>
              <a:p>
                <a:pPr>
                  <a:defRPr sz="1000" b="0" i="0" u="none" strike="noStrike" baseline="0">
                    <a:solidFill>
                      <a:srgbClr val="000000"/>
                    </a:solidFill>
                    <a:latin typeface="Arial"/>
                    <a:ea typeface="Arial"/>
                    <a:cs typeface="Arial"/>
                  </a:defRPr>
                </a:pPr>
                <a:r>
                  <a:rPr lang="en-GB" sz="1075" b="0" i="0" u="none" strike="noStrike" baseline="0">
                    <a:solidFill>
                      <a:srgbClr val="FFFFFF"/>
                    </a:solidFill>
                    <a:latin typeface="Arial"/>
                    <a:cs typeface="Arial"/>
                  </a:rPr>
                  <a:t>(</a:t>
                </a:r>
                <a:r>
                  <a:rPr lang="en-GB" sz="1075" b="0" i="0" u="none" strike="noStrike" baseline="0">
                    <a:solidFill>
                      <a:srgbClr val="0000FF"/>
                    </a:solidFill>
                    <a:latin typeface="Arial"/>
                    <a:cs typeface="Arial"/>
                  </a:rPr>
                  <a:t> </a:t>
                </a:r>
                <a:r>
                  <a:rPr lang="en-GB" sz="1050" b="0" i="0" u="none" strike="noStrike" baseline="0">
                    <a:solidFill>
                      <a:srgbClr val="0000FF"/>
                    </a:solidFill>
                    <a:latin typeface="Arial"/>
                    <a:cs typeface="Arial"/>
                  </a:rPr>
                  <a:t>(US$ million, cif, nominal) </a:t>
                </a:r>
                <a:r>
                  <a:rPr lang="en-GB" sz="1050" b="0" i="0" u="none" strike="noStrike" baseline="0">
                    <a:solidFill>
                      <a:srgbClr val="FFFFFF"/>
                    </a:solidFill>
                    <a:latin typeface="Arial"/>
                    <a:cs typeface="Arial"/>
                  </a:rPr>
                  <a:t>)</a:t>
                </a:r>
              </a:p>
            </c:rich>
          </c:tx>
          <c:layout>
            <c:manualLayout>
              <c:xMode val="edge"/>
              <c:yMode val="edge"/>
              <c:x val="0.89586089238845146"/>
              <c:y val="0.16667217847769028"/>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75" b="0" i="0" u="none" strike="noStrike" baseline="0">
                <a:solidFill>
                  <a:srgbClr val="0000FF"/>
                </a:solidFill>
                <a:latin typeface="Arial"/>
                <a:ea typeface="Arial"/>
                <a:cs typeface="Arial"/>
              </a:defRPr>
            </a:pPr>
            <a:endParaRPr lang="en-US"/>
          </a:p>
        </c:txPr>
        <c:crossAx val="3"/>
        <c:crosses val="max"/>
        <c:crossBetween val="between"/>
      </c:valAx>
      <c:spPr>
        <a:noFill/>
        <a:ln w="12700">
          <a:solidFill>
            <a:srgbClr val="808080"/>
          </a:solidFill>
          <a:prstDash val="solid"/>
        </a:ln>
      </c:spPr>
    </c:plotArea>
    <c:legend>
      <c:legendPos val="b"/>
      <c:layout>
        <c:manualLayout>
          <c:xMode val="edge"/>
          <c:yMode val="edge"/>
          <c:x val="0.17292191601049869"/>
          <c:y val="0.90669632545931755"/>
          <c:w val="0.69168799212598431"/>
          <c:h val="6.5002099737532792E-2"/>
        </c:manualLayout>
      </c:layout>
      <c:overlay val="0"/>
      <c:spPr>
        <a:solidFill>
          <a:srgbClr val="FFFFFF"/>
        </a:solidFill>
        <a:ln w="3175">
          <a:solidFill>
            <a:srgbClr val="000000"/>
          </a:solidFill>
          <a:prstDash val="solid"/>
        </a:ln>
      </c:spPr>
      <c:txPr>
        <a:bodyPr/>
        <a:lstStyle/>
        <a:p>
          <a:pPr>
            <a:defRPr sz="119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151390540677006"/>
          <c:y val="6.5716299811609216E-2"/>
          <c:w val="0.71228665721407602"/>
          <c:h val="0.72716514356758899"/>
        </c:manualLayout>
      </c:layout>
      <c:barChart>
        <c:barDir val="col"/>
        <c:grouping val="stacked"/>
        <c:varyColors val="0"/>
        <c:ser>
          <c:idx val="0"/>
          <c:order val="0"/>
          <c:tx>
            <c:strRef>
              <c:f>' '!$A$57</c:f>
              <c:strCache>
                <c:ptCount val="1"/>
                <c:pt idx="0">
                  <c:v>EU-28</c:v>
                </c:pt>
              </c:strCache>
            </c:strRef>
          </c:tx>
          <c:spPr>
            <a:blipFill dpi="0" rotWithShape="0">
              <a:blip xmlns:r="http://schemas.openxmlformats.org/officeDocument/2006/relationships" r:embed="rId1"/>
              <a:srcRect/>
              <a:tile tx="0" ty="0" sx="100000" sy="100000" flip="none" algn="tl"/>
            </a:blipFill>
            <a:ln w="25400">
              <a:noFill/>
            </a:ln>
          </c:spPr>
          <c:invertIfNegative val="0"/>
          <c:cat>
            <c:strRef>
              <c:f>' '!$B$56:$BD$56</c:f>
              <c:strCache>
                <c:ptCount val="4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pt idx="41">
                  <c:v>2018</c:v>
                </c:pt>
                <c:pt idx="42">
                  <c:v>2019</c:v>
                </c:pt>
              </c:strCache>
            </c:strRef>
          </c:cat>
          <c:val>
            <c:numRef>
              <c:f>' '!$B$57:$BD$57</c:f>
              <c:numCache>
                <c:formatCode>#,##0</c:formatCode>
                <c:ptCount val="43"/>
                <c:pt idx="0">
                  <c:v>0</c:v>
                </c:pt>
                <c:pt idx="1">
                  <c:v>6.5389708000000004</c:v>
                </c:pt>
                <c:pt idx="2">
                  <c:v>6.2691574399999999</c:v>
                </c:pt>
                <c:pt idx="3">
                  <c:v>5.9935000000000009</c:v>
                </c:pt>
                <c:pt idx="4">
                  <c:v>6.2934132000000007</c:v>
                </c:pt>
                <c:pt idx="5">
                  <c:v>5.7928264</c:v>
                </c:pt>
                <c:pt idx="6">
                  <c:v>5.9863561600000006</c:v>
                </c:pt>
                <c:pt idx="7">
                  <c:v>4.0957595999999992</c:v>
                </c:pt>
                <c:pt idx="8">
                  <c:v>8.5826904000000006</c:v>
                </c:pt>
                <c:pt idx="9">
                  <c:v>9.0857191999999998</c:v>
                </c:pt>
                <c:pt idx="10">
                  <c:v>5.2216908000000002</c:v>
                </c:pt>
                <c:pt idx="11">
                  <c:v>8.0285879999999992</c:v>
                </c:pt>
                <c:pt idx="12">
                  <c:v>7.7908364000000017</c:v>
                </c:pt>
                <c:pt idx="13">
                  <c:v>18.000705499999999</c:v>
                </c:pt>
                <c:pt idx="14">
                  <c:v>22.523641200000004</c:v>
                </c:pt>
                <c:pt idx="15">
                  <c:v>14.238816360000003</c:v>
                </c:pt>
                <c:pt idx="16">
                  <c:v>28.30443399263158</c:v>
                </c:pt>
                <c:pt idx="17">
                  <c:v>39.993640733333329</c:v>
                </c:pt>
                <c:pt idx="18">
                  <c:v>16.059183644444445</c:v>
                </c:pt>
                <c:pt idx="19">
                  <c:v>14.172746000000005</c:v>
                </c:pt>
                <c:pt idx="20">
                  <c:v>13.941956800000002</c:v>
                </c:pt>
              </c:numCache>
            </c:numRef>
          </c:val>
          <c:extLst>
            <c:ext xmlns:c16="http://schemas.microsoft.com/office/drawing/2014/chart" uri="{C3380CC4-5D6E-409C-BE32-E72D297353CC}">
              <c16:uniqueId val="{00000000-578A-48EF-B803-E6E597F3A97A}"/>
            </c:ext>
          </c:extLst>
        </c:ser>
        <c:ser>
          <c:idx val="1"/>
          <c:order val="1"/>
          <c:tx>
            <c:strRef>
              <c:f>' '!$A$58</c:f>
              <c:strCache>
                <c:ptCount val="1"/>
                <c:pt idx="0">
                  <c:v>China </c:v>
                </c:pt>
              </c:strCache>
            </c:strRef>
          </c:tx>
          <c:spPr>
            <a:blipFill dpi="0" rotWithShape="0">
              <a:blip xmlns:r="http://schemas.openxmlformats.org/officeDocument/2006/relationships" r:embed="rId2"/>
              <a:srcRect/>
              <a:tile tx="0" ty="0" sx="100000" sy="100000" flip="none" algn="tl"/>
            </a:blipFill>
            <a:ln w="25400">
              <a:noFill/>
            </a:ln>
          </c:spPr>
          <c:invertIfNegative val="0"/>
          <c:cat>
            <c:strRef>
              <c:f>' '!$B$56:$BD$56</c:f>
              <c:strCache>
                <c:ptCount val="4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pt idx="41">
                  <c:v>2018</c:v>
                </c:pt>
                <c:pt idx="42">
                  <c:v>2019</c:v>
                </c:pt>
              </c:strCache>
            </c:strRef>
          </c:cat>
          <c:val>
            <c:numRef>
              <c:f>' '!$B$58:$BD$58</c:f>
              <c:numCache>
                <c:formatCode>#,##0</c:formatCode>
                <c:ptCount val="43"/>
                <c:pt idx="0">
                  <c:v>0</c:v>
                </c:pt>
                <c:pt idx="1">
                  <c:v>4.2387800000000002</c:v>
                </c:pt>
                <c:pt idx="2">
                  <c:v>20.91142</c:v>
                </c:pt>
                <c:pt idx="3">
                  <c:v>14.89832</c:v>
                </c:pt>
                <c:pt idx="4">
                  <c:v>5.9599199999999994</c:v>
                </c:pt>
                <c:pt idx="5">
                  <c:v>4.6641000000000004</c:v>
                </c:pt>
                <c:pt idx="6">
                  <c:v>7.6997200000000001</c:v>
                </c:pt>
                <c:pt idx="7">
                  <c:v>17.413820000000001</c:v>
                </c:pt>
                <c:pt idx="8">
                  <c:v>12.097800000000001</c:v>
                </c:pt>
                <c:pt idx="9">
                  <c:v>11.85798</c:v>
                </c:pt>
                <c:pt idx="10">
                  <c:v>21.133719533333334</c:v>
                </c:pt>
                <c:pt idx="11">
                  <c:v>29.8385</c:v>
                </c:pt>
                <c:pt idx="12">
                  <c:v>56.576700399999993</c:v>
                </c:pt>
                <c:pt idx="13">
                  <c:v>71.294887517999996</c:v>
                </c:pt>
                <c:pt idx="14">
                  <c:v>66.457583333333332</c:v>
                </c:pt>
                <c:pt idx="15">
                  <c:v>118.19700698403763</c:v>
                </c:pt>
                <c:pt idx="16">
                  <c:v>98.657386102488502</c:v>
                </c:pt>
                <c:pt idx="17">
                  <c:v>90.474874779942837</c:v>
                </c:pt>
                <c:pt idx="18">
                  <c:v>94.769002248411653</c:v>
                </c:pt>
                <c:pt idx="19">
                  <c:v>192.47587886207225</c:v>
                </c:pt>
                <c:pt idx="20">
                  <c:v>179.92777442033605</c:v>
                </c:pt>
              </c:numCache>
            </c:numRef>
          </c:val>
          <c:extLst>
            <c:ext xmlns:c16="http://schemas.microsoft.com/office/drawing/2014/chart" uri="{C3380CC4-5D6E-409C-BE32-E72D297353CC}">
              <c16:uniqueId val="{00000001-578A-48EF-B803-E6E597F3A97A}"/>
            </c:ext>
          </c:extLst>
        </c:ser>
        <c:ser>
          <c:idx val="8"/>
          <c:order val="2"/>
          <c:tx>
            <c:strRef>
              <c:f>' '!$A$59</c:f>
              <c:strCache>
                <c:ptCount val="1"/>
                <c:pt idx="0">
                  <c:v>India </c:v>
                </c:pt>
              </c:strCache>
            </c:strRef>
          </c:tx>
          <c:spPr>
            <a:blipFill dpi="0" rotWithShape="0">
              <a:blip xmlns:r="http://schemas.openxmlformats.org/officeDocument/2006/relationships" r:embed="rId3"/>
              <a:srcRect/>
              <a:tile tx="0" ty="0" sx="100000" sy="100000" flip="none" algn="tl"/>
            </a:blipFill>
            <a:ln w="25400">
              <a:noFill/>
            </a:ln>
          </c:spPr>
          <c:invertIfNegative val="0"/>
          <c:cat>
            <c:strRef>
              <c:f>' '!$B$56:$BD$56</c:f>
              <c:strCache>
                <c:ptCount val="4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pt idx="41">
                  <c:v>2018</c:v>
                </c:pt>
                <c:pt idx="42">
                  <c:v>2019</c:v>
                </c:pt>
              </c:strCache>
            </c:strRef>
          </c:cat>
          <c:val>
            <c:numRef>
              <c:f>' '!$B$59:$BD$59</c:f>
              <c:numCache>
                <c:formatCode>#,##0</c:formatCode>
                <c:ptCount val="43"/>
                <c:pt idx="0">
                  <c:v>0</c:v>
                </c:pt>
                <c:pt idx="1">
                  <c:v>0</c:v>
                </c:pt>
                <c:pt idx="2">
                  <c:v>0</c:v>
                </c:pt>
                <c:pt idx="3">
                  <c:v>0</c:v>
                </c:pt>
                <c:pt idx="4">
                  <c:v>6.5999999999999989E-2</c:v>
                </c:pt>
                <c:pt idx="5">
                  <c:v>0.31299999999999994</c:v>
                </c:pt>
                <c:pt idx="6">
                  <c:v>7.3999999999999996E-2</c:v>
                </c:pt>
                <c:pt idx="7">
                  <c:v>0.17099999999999999</c:v>
                </c:pt>
                <c:pt idx="8">
                  <c:v>1.24</c:v>
                </c:pt>
                <c:pt idx="9">
                  <c:v>0.57699999999999996</c:v>
                </c:pt>
                <c:pt idx="10">
                  <c:v>1.2709999999999999</c:v>
                </c:pt>
                <c:pt idx="11">
                  <c:v>1.3857000000000002</c:v>
                </c:pt>
                <c:pt idx="12">
                  <c:v>8.693579999999999</c:v>
                </c:pt>
                <c:pt idx="13">
                  <c:v>24.222619999999999</c:v>
                </c:pt>
                <c:pt idx="14">
                  <c:v>36.701999999999998</c:v>
                </c:pt>
                <c:pt idx="15">
                  <c:v>56.721000000000004</c:v>
                </c:pt>
                <c:pt idx="16">
                  <c:v>78.345579999999998</c:v>
                </c:pt>
                <c:pt idx="17">
                  <c:v>117.57465999999999</c:v>
                </c:pt>
                <c:pt idx="18">
                  <c:v>324.22431800000004</c:v>
                </c:pt>
                <c:pt idx="19">
                  <c:v>307.80517999999995</c:v>
                </c:pt>
                <c:pt idx="20">
                  <c:v>234.95959999999999</c:v>
                </c:pt>
              </c:numCache>
            </c:numRef>
          </c:val>
          <c:extLst>
            <c:ext xmlns:c16="http://schemas.microsoft.com/office/drawing/2014/chart" uri="{C3380CC4-5D6E-409C-BE32-E72D297353CC}">
              <c16:uniqueId val="{00000002-578A-48EF-B803-E6E597F3A97A}"/>
            </c:ext>
          </c:extLst>
        </c:ser>
        <c:ser>
          <c:idx val="9"/>
          <c:order val="3"/>
          <c:tx>
            <c:strRef>
              <c:f>' '!$A$60</c:f>
              <c:strCache>
                <c:ptCount val="1"/>
                <c:pt idx="0">
                  <c:v>Taiwan </c:v>
                </c:pt>
              </c:strCache>
            </c:strRef>
          </c:tx>
          <c:spPr>
            <a:blipFill dpi="0" rotWithShape="0">
              <a:blip xmlns:r="http://schemas.openxmlformats.org/officeDocument/2006/relationships" r:embed="rId4"/>
              <a:srcRect/>
              <a:tile tx="0" ty="0" sx="100000" sy="100000" flip="none" algn="tl"/>
            </a:blipFill>
            <a:ln w="25400">
              <a:noFill/>
            </a:ln>
          </c:spPr>
          <c:invertIfNegative val="0"/>
          <c:cat>
            <c:strRef>
              <c:f>' '!$B$56:$BD$56</c:f>
              <c:strCache>
                <c:ptCount val="4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pt idx="41">
                  <c:v>2018</c:v>
                </c:pt>
                <c:pt idx="42">
                  <c:v>2019</c:v>
                </c:pt>
              </c:strCache>
            </c:strRef>
          </c:cat>
          <c:val>
            <c:numRef>
              <c:f>' '!$B$60:$BD$60</c:f>
              <c:numCache>
                <c:formatCode>#,##0</c:formatCode>
                <c:ptCount val="43"/>
                <c:pt idx="0">
                  <c:v>0</c:v>
                </c:pt>
                <c:pt idx="1">
                  <c:v>0.47137999999999997</c:v>
                </c:pt>
                <c:pt idx="2">
                  <c:v>0</c:v>
                </c:pt>
                <c:pt idx="3">
                  <c:v>0.75342000000000009</c:v>
                </c:pt>
                <c:pt idx="4">
                  <c:v>0.7</c:v>
                </c:pt>
                <c:pt idx="5">
                  <c:v>0.25015999999999999</c:v>
                </c:pt>
                <c:pt idx="6">
                  <c:v>0.28937999999999997</c:v>
                </c:pt>
                <c:pt idx="7">
                  <c:v>0.19319999999999998</c:v>
                </c:pt>
                <c:pt idx="8">
                  <c:v>0.40531999999999996</c:v>
                </c:pt>
                <c:pt idx="9">
                  <c:v>2.6019999999999999</c:v>
                </c:pt>
                <c:pt idx="10">
                  <c:v>5.6989999999999998</c:v>
                </c:pt>
                <c:pt idx="11">
                  <c:v>10.126323173426993</c:v>
                </c:pt>
                <c:pt idx="12">
                  <c:v>7.9219600000000003</c:v>
                </c:pt>
                <c:pt idx="13">
                  <c:v>8.4554000000000009</c:v>
                </c:pt>
                <c:pt idx="14">
                  <c:v>8.48766</c:v>
                </c:pt>
                <c:pt idx="15">
                  <c:v>5.908739999999999</c:v>
                </c:pt>
                <c:pt idx="16">
                  <c:v>13.323919999999999</c:v>
                </c:pt>
                <c:pt idx="17">
                  <c:v>19.446999999999999</c:v>
                </c:pt>
                <c:pt idx="18">
                  <c:v>5.0599999999999996</c:v>
                </c:pt>
                <c:pt idx="19">
                  <c:v>12.224259999999999</c:v>
                </c:pt>
                <c:pt idx="20">
                  <c:v>0</c:v>
                </c:pt>
              </c:numCache>
            </c:numRef>
          </c:val>
          <c:extLst>
            <c:ext xmlns:c16="http://schemas.microsoft.com/office/drawing/2014/chart" uri="{C3380CC4-5D6E-409C-BE32-E72D297353CC}">
              <c16:uniqueId val="{00000003-578A-48EF-B803-E6E597F3A97A}"/>
            </c:ext>
          </c:extLst>
        </c:ser>
        <c:ser>
          <c:idx val="4"/>
          <c:order val="4"/>
          <c:tx>
            <c:strRef>
              <c:f>' '!$A$61</c:f>
              <c:strCache>
                <c:ptCount val="1"/>
                <c:pt idx="0">
                  <c:v>Others</c:v>
                </c:pt>
              </c:strCache>
            </c:strRef>
          </c:tx>
          <c:spPr>
            <a:blipFill dpi="0" rotWithShape="0">
              <a:blip xmlns:r="http://schemas.openxmlformats.org/officeDocument/2006/relationships" r:embed="rId5"/>
              <a:srcRect/>
              <a:tile tx="0" ty="0" sx="100000" sy="100000" flip="none" algn="tl"/>
            </a:blipFill>
            <a:ln w="25400">
              <a:noFill/>
            </a:ln>
          </c:spPr>
          <c:invertIfNegative val="0"/>
          <c:cat>
            <c:strRef>
              <c:f>' '!$B$56:$BD$56</c:f>
              <c:strCache>
                <c:ptCount val="4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pt idx="41">
                  <c:v>2018</c:v>
                </c:pt>
                <c:pt idx="42">
                  <c:v>2019</c:v>
                </c:pt>
              </c:strCache>
            </c:strRef>
          </c:cat>
          <c:val>
            <c:numRef>
              <c:f>' '!$B$61:$BD$61</c:f>
              <c:numCache>
                <c:formatCode>#,##0</c:formatCode>
                <c:ptCount val="43"/>
                <c:pt idx="0">
                  <c:v>0</c:v>
                </c:pt>
                <c:pt idx="1">
                  <c:v>0.81664950000000047</c:v>
                </c:pt>
                <c:pt idx="2">
                  <c:v>1.0930120000000016</c:v>
                </c:pt>
                <c:pt idx="3">
                  <c:v>0.88665303999999878</c:v>
                </c:pt>
                <c:pt idx="4">
                  <c:v>3.9896617999999986</c:v>
                </c:pt>
                <c:pt idx="5">
                  <c:v>2.1502267860000011</c:v>
                </c:pt>
                <c:pt idx="6">
                  <c:v>2.9486544520000013</c:v>
                </c:pt>
                <c:pt idx="7">
                  <c:v>2.3392443593333354</c:v>
                </c:pt>
                <c:pt idx="8">
                  <c:v>2.0887694400000001</c:v>
                </c:pt>
                <c:pt idx="9">
                  <c:v>1.4887033999999986</c:v>
                </c:pt>
                <c:pt idx="10">
                  <c:v>1.4316040666666652</c:v>
                </c:pt>
                <c:pt idx="11">
                  <c:v>4.639323333333337</c:v>
                </c:pt>
                <c:pt idx="12">
                  <c:v>8.0292701960000272</c:v>
                </c:pt>
                <c:pt idx="13">
                  <c:v>8.5229418980000275</c:v>
                </c:pt>
                <c:pt idx="14">
                  <c:v>9.0250139240000351</c:v>
                </c:pt>
                <c:pt idx="15">
                  <c:v>30.241128204666609</c:v>
                </c:pt>
                <c:pt idx="16">
                  <c:v>40.695296044000031</c:v>
                </c:pt>
                <c:pt idx="17">
                  <c:v>36.007456756000067</c:v>
                </c:pt>
                <c:pt idx="18">
                  <c:v>38.964863044000026</c:v>
                </c:pt>
                <c:pt idx="19">
                  <c:v>21.894218875999741</c:v>
                </c:pt>
                <c:pt idx="20">
                  <c:v>40.017779284000085</c:v>
                </c:pt>
              </c:numCache>
            </c:numRef>
          </c:val>
          <c:extLst>
            <c:ext xmlns:c16="http://schemas.microsoft.com/office/drawing/2014/chart" uri="{C3380CC4-5D6E-409C-BE32-E72D297353CC}">
              <c16:uniqueId val="{00000004-578A-48EF-B803-E6E597F3A97A}"/>
            </c:ext>
          </c:extLst>
        </c:ser>
        <c:dLbls>
          <c:showLegendKey val="0"/>
          <c:showVal val="0"/>
          <c:showCatName val="0"/>
          <c:showSerName val="0"/>
          <c:showPercent val="0"/>
          <c:showBubbleSize val="0"/>
        </c:dLbls>
        <c:gapWidth val="0"/>
        <c:overlap val="100"/>
        <c:axId val="263878320"/>
        <c:axId val="1"/>
      </c:barChart>
      <c:barChart>
        <c:barDir val="col"/>
        <c:grouping val="stacked"/>
        <c:varyColors val="0"/>
        <c:ser>
          <c:idx val="10"/>
          <c:order val="5"/>
          <c:tx>
            <c:strRef>
              <c:f>' '!$A$62</c:f>
              <c:strCache>
                <c:ptCount val="1"/>
              </c:strCache>
            </c:strRef>
          </c:tx>
          <c:spPr>
            <a:noFill/>
            <a:ln w="25400">
              <a:noFill/>
            </a:ln>
          </c:spPr>
          <c:invertIfNegative val="0"/>
          <c:cat>
            <c:strRef>
              <c:f>' '!$B$56:$BD$56</c:f>
              <c:strCache>
                <c:ptCount val="4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pt idx="41">
                  <c:v>2018</c:v>
                </c:pt>
                <c:pt idx="42">
                  <c:v>2019</c:v>
                </c:pt>
              </c:strCache>
            </c:strRef>
          </c:cat>
          <c:val>
            <c:numRef>
              <c:f>' '!$B$62:$BD$62</c:f>
              <c:numCache>
                <c:formatCode>#,##0</c:formatCode>
                <c:ptCount val="43"/>
              </c:numCache>
            </c:numRef>
          </c:val>
          <c:extLst>
            <c:ext xmlns:c16="http://schemas.microsoft.com/office/drawing/2014/chart" uri="{C3380CC4-5D6E-409C-BE32-E72D297353CC}">
              <c16:uniqueId val="{00000005-578A-48EF-B803-E6E597F3A97A}"/>
            </c:ext>
          </c:extLst>
        </c:ser>
        <c:ser>
          <c:idx val="12"/>
          <c:order val="6"/>
          <c:tx>
            <c:strRef>
              <c:f>' '!$A$63</c:f>
              <c:strCache>
                <c:ptCount val="1"/>
              </c:strCache>
            </c:strRef>
          </c:tx>
          <c:spPr>
            <a:noFill/>
            <a:ln w="25400">
              <a:noFill/>
            </a:ln>
          </c:spPr>
          <c:invertIfNegative val="0"/>
          <c:cat>
            <c:strRef>
              <c:f>' '!$B$56:$BD$56</c:f>
              <c:strCache>
                <c:ptCount val="4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pt idx="41">
                  <c:v>2018</c:v>
                </c:pt>
                <c:pt idx="42">
                  <c:v>2019</c:v>
                </c:pt>
              </c:strCache>
            </c:strRef>
          </c:cat>
          <c:val>
            <c:numRef>
              <c:f>' '!$B$63:$BD$63</c:f>
              <c:numCache>
                <c:formatCode>#,##0</c:formatCode>
                <c:ptCount val="43"/>
              </c:numCache>
            </c:numRef>
          </c:val>
          <c:extLst>
            <c:ext xmlns:c16="http://schemas.microsoft.com/office/drawing/2014/chart" uri="{C3380CC4-5D6E-409C-BE32-E72D297353CC}">
              <c16:uniqueId val="{00000006-578A-48EF-B803-E6E597F3A97A}"/>
            </c:ext>
          </c:extLst>
        </c:ser>
        <c:ser>
          <c:idx val="13"/>
          <c:order val="7"/>
          <c:tx>
            <c:strRef>
              <c:f>' '!$A$64</c:f>
              <c:strCache>
                <c:ptCount val="1"/>
              </c:strCache>
            </c:strRef>
          </c:tx>
          <c:spPr>
            <a:noFill/>
            <a:ln w="25400">
              <a:noFill/>
            </a:ln>
          </c:spPr>
          <c:invertIfNegative val="0"/>
          <c:cat>
            <c:strRef>
              <c:f>' '!$B$56:$BD$56</c:f>
              <c:strCache>
                <c:ptCount val="4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pt idx="41">
                  <c:v>2018</c:v>
                </c:pt>
                <c:pt idx="42">
                  <c:v>2019</c:v>
                </c:pt>
              </c:strCache>
            </c:strRef>
          </c:cat>
          <c:val>
            <c:numRef>
              <c:f>' '!$B$64:$BD$64</c:f>
              <c:numCache>
                <c:formatCode>#,##0</c:formatCode>
                <c:ptCount val="43"/>
              </c:numCache>
            </c:numRef>
          </c:val>
          <c:extLst>
            <c:ext xmlns:c16="http://schemas.microsoft.com/office/drawing/2014/chart" uri="{C3380CC4-5D6E-409C-BE32-E72D297353CC}">
              <c16:uniqueId val="{00000007-578A-48EF-B803-E6E597F3A97A}"/>
            </c:ext>
          </c:extLst>
        </c:ser>
        <c:ser>
          <c:idx val="19"/>
          <c:order val="8"/>
          <c:tx>
            <c:strRef>
              <c:f>' '!$A$65</c:f>
              <c:strCache>
                <c:ptCount val="1"/>
              </c:strCache>
            </c:strRef>
          </c:tx>
          <c:spPr>
            <a:noFill/>
            <a:ln w="25400">
              <a:noFill/>
            </a:ln>
          </c:spPr>
          <c:invertIfNegative val="0"/>
          <c:cat>
            <c:strRef>
              <c:f>' '!$B$56:$BD$56</c:f>
              <c:strCache>
                <c:ptCount val="4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pt idx="41">
                  <c:v>2018</c:v>
                </c:pt>
                <c:pt idx="42">
                  <c:v>2019</c:v>
                </c:pt>
              </c:strCache>
            </c:strRef>
          </c:cat>
          <c:val>
            <c:numRef>
              <c:f>' '!$B$65:$BD$65</c:f>
              <c:numCache>
                <c:formatCode>#,##0</c:formatCode>
                <c:ptCount val="43"/>
              </c:numCache>
            </c:numRef>
          </c:val>
          <c:extLst>
            <c:ext xmlns:c16="http://schemas.microsoft.com/office/drawing/2014/chart" uri="{C3380CC4-5D6E-409C-BE32-E72D297353CC}">
              <c16:uniqueId val="{00000008-578A-48EF-B803-E6E597F3A97A}"/>
            </c:ext>
          </c:extLst>
        </c:ser>
        <c:ser>
          <c:idx val="2"/>
          <c:order val="9"/>
          <c:tx>
            <c:strRef>
              <c:f>' '!$A$66</c:f>
              <c:strCache>
                <c:ptCount val="1"/>
              </c:strCache>
            </c:strRef>
          </c:tx>
          <c:spPr>
            <a:noFill/>
            <a:ln w="25400">
              <a:noFill/>
            </a:ln>
          </c:spPr>
          <c:invertIfNegative val="0"/>
          <c:cat>
            <c:strRef>
              <c:f>' '!$B$56:$BD$56</c:f>
              <c:strCache>
                <c:ptCount val="4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pt idx="41">
                  <c:v>2018</c:v>
                </c:pt>
                <c:pt idx="42">
                  <c:v>2019</c:v>
                </c:pt>
              </c:strCache>
            </c:strRef>
          </c:cat>
          <c:val>
            <c:numRef>
              <c:f>' '!$B$66:$BD$66</c:f>
              <c:numCache>
                <c:formatCode>#,##0</c:formatCode>
                <c:ptCount val="43"/>
              </c:numCache>
            </c:numRef>
          </c:val>
          <c:extLst>
            <c:ext xmlns:c16="http://schemas.microsoft.com/office/drawing/2014/chart" uri="{C3380CC4-5D6E-409C-BE32-E72D297353CC}">
              <c16:uniqueId val="{00000009-578A-48EF-B803-E6E597F3A97A}"/>
            </c:ext>
          </c:extLst>
        </c:ser>
        <c:ser>
          <c:idx val="3"/>
          <c:order val="10"/>
          <c:tx>
            <c:strRef>
              <c:f>' '!$A$67</c:f>
              <c:strCache>
                <c:ptCount val="1"/>
                <c:pt idx="0">
                  <c:v>EU-28</c:v>
                </c:pt>
              </c:strCache>
            </c:strRef>
          </c:tx>
          <c:spPr>
            <a:blipFill dpi="0" rotWithShape="0">
              <a:blip xmlns:r="http://schemas.openxmlformats.org/officeDocument/2006/relationships" r:embed="rId1"/>
              <a:srcRect/>
              <a:tile tx="0" ty="0" sx="100000" sy="100000" flip="none" algn="tl"/>
            </a:blipFill>
            <a:ln w="25400">
              <a:noFill/>
            </a:ln>
          </c:spPr>
          <c:invertIfNegative val="0"/>
          <c:cat>
            <c:strRef>
              <c:f>' '!$B$56:$BD$56</c:f>
              <c:strCache>
                <c:ptCount val="4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pt idx="41">
                  <c:v>2018</c:v>
                </c:pt>
                <c:pt idx="42">
                  <c:v>2019</c:v>
                </c:pt>
              </c:strCache>
            </c:strRef>
          </c:cat>
          <c:val>
            <c:numRef>
              <c:f>' '!$B$67:$BD$67</c:f>
              <c:numCache>
                <c:formatCode>#,##0</c:formatCode>
                <c:ptCount val="43"/>
                <c:pt idx="23">
                  <c:v>1.2072745921729999</c:v>
                </c:pt>
                <c:pt idx="24">
                  <c:v>1.4078701668</c:v>
                </c:pt>
                <c:pt idx="25">
                  <c:v>1.65405943</c:v>
                </c:pt>
                <c:pt idx="26">
                  <c:v>1.7599831760000002</c:v>
                </c:pt>
                <c:pt idx="27">
                  <c:v>1.7092393519444444</c:v>
                </c:pt>
                <c:pt idx="28">
                  <c:v>2.1615187332999999</c:v>
                </c:pt>
                <c:pt idx="29">
                  <c:v>1.8221066952000002</c:v>
                </c:pt>
                <c:pt idx="30">
                  <c:v>3.0045046644999998</c:v>
                </c:pt>
                <c:pt idx="31">
                  <c:v>3.7086692656000007</c:v>
                </c:pt>
                <c:pt idx="32">
                  <c:v>1.5536412188000002</c:v>
                </c:pt>
                <c:pt idx="33">
                  <c:v>2.0171307663000002</c:v>
                </c:pt>
                <c:pt idx="34">
                  <c:v>2.0653758240000002</c:v>
                </c:pt>
                <c:pt idx="35">
                  <c:v>6.2568385264000002</c:v>
                </c:pt>
                <c:pt idx="36">
                  <c:v>9.5804784413729998</c:v>
                </c:pt>
                <c:pt idx="37">
                  <c:v>7.7433980714000006</c:v>
                </c:pt>
                <c:pt idx="38">
                  <c:v>11.120522253700001</c:v>
                </c:pt>
                <c:pt idx="39">
                  <c:v>12.9391053929</c:v>
                </c:pt>
                <c:pt idx="40">
                  <c:v>7.9604807568</c:v>
                </c:pt>
                <c:pt idx="41">
                  <c:v>6.8110831574000006</c:v>
                </c:pt>
                <c:pt idx="42">
                  <c:v>6.613715025866667</c:v>
                </c:pt>
              </c:numCache>
            </c:numRef>
          </c:val>
          <c:extLst>
            <c:ext xmlns:c16="http://schemas.microsoft.com/office/drawing/2014/chart" uri="{C3380CC4-5D6E-409C-BE32-E72D297353CC}">
              <c16:uniqueId val="{0000000A-578A-48EF-B803-E6E597F3A97A}"/>
            </c:ext>
          </c:extLst>
        </c:ser>
        <c:ser>
          <c:idx val="5"/>
          <c:order val="11"/>
          <c:tx>
            <c:strRef>
              <c:f>' '!$A$68</c:f>
              <c:strCache>
                <c:ptCount val="1"/>
                <c:pt idx="0">
                  <c:v>China </c:v>
                </c:pt>
              </c:strCache>
            </c:strRef>
          </c:tx>
          <c:spPr>
            <a:blipFill dpi="0" rotWithShape="0">
              <a:blip xmlns:r="http://schemas.openxmlformats.org/officeDocument/2006/relationships" r:embed="rId2"/>
              <a:srcRect/>
              <a:tile tx="0" ty="0" sx="100000" sy="100000" flip="none" algn="tl"/>
            </a:blipFill>
            <a:ln w="25400">
              <a:noFill/>
            </a:ln>
          </c:spPr>
          <c:invertIfNegative val="0"/>
          <c:cat>
            <c:strRef>
              <c:f>' '!$B$56:$BD$56</c:f>
              <c:strCache>
                <c:ptCount val="4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pt idx="41">
                  <c:v>2018</c:v>
                </c:pt>
                <c:pt idx="42">
                  <c:v>2019</c:v>
                </c:pt>
              </c:strCache>
            </c:strRef>
          </c:cat>
          <c:val>
            <c:numRef>
              <c:f>' '!$B$68:$BD$68</c:f>
              <c:numCache>
                <c:formatCode>#,##0</c:formatCode>
                <c:ptCount val="43"/>
                <c:pt idx="23">
                  <c:v>0.80527099999999996</c:v>
                </c:pt>
                <c:pt idx="24">
                  <c:v>3.0789999999999997</c:v>
                </c:pt>
                <c:pt idx="25">
                  <c:v>2.5252679999999996</c:v>
                </c:pt>
                <c:pt idx="26">
                  <c:v>0.92600000531999993</c:v>
                </c:pt>
                <c:pt idx="27">
                  <c:v>1.04800000798</c:v>
                </c:pt>
                <c:pt idx="28">
                  <c:v>1.7610000345800001</c:v>
                </c:pt>
                <c:pt idx="29">
                  <c:v>3.8583810026600003</c:v>
                </c:pt>
                <c:pt idx="30">
                  <c:v>2.8224689999999999</c:v>
                </c:pt>
                <c:pt idx="31">
                  <c:v>3.6510340000000001</c:v>
                </c:pt>
                <c:pt idx="32">
                  <c:v>5.4267799999999999</c:v>
                </c:pt>
                <c:pt idx="33">
                  <c:v>7.8372459999999986</c:v>
                </c:pt>
                <c:pt idx="34">
                  <c:v>15.705028000000002</c:v>
                </c:pt>
                <c:pt idx="35">
                  <c:v>22.990486999999995</c:v>
                </c:pt>
                <c:pt idx="36">
                  <c:v>21.515418</c:v>
                </c:pt>
                <c:pt idx="37">
                  <c:v>41.305436999999998</c:v>
                </c:pt>
                <c:pt idx="38">
                  <c:v>31.205214999999995</c:v>
                </c:pt>
                <c:pt idx="39">
                  <c:v>24.992285999999996</c:v>
                </c:pt>
                <c:pt idx="40">
                  <c:v>24.620950000000004</c:v>
                </c:pt>
                <c:pt idx="41">
                  <c:v>50.548479</c:v>
                </c:pt>
                <c:pt idx="42">
                  <c:v>48.078566999999993</c:v>
                </c:pt>
              </c:numCache>
            </c:numRef>
          </c:val>
          <c:extLst>
            <c:ext xmlns:c16="http://schemas.microsoft.com/office/drawing/2014/chart" uri="{C3380CC4-5D6E-409C-BE32-E72D297353CC}">
              <c16:uniqueId val="{0000000B-578A-48EF-B803-E6E597F3A97A}"/>
            </c:ext>
          </c:extLst>
        </c:ser>
        <c:ser>
          <c:idx val="6"/>
          <c:order val="12"/>
          <c:tx>
            <c:strRef>
              <c:f>' '!$A$69</c:f>
              <c:strCache>
                <c:ptCount val="1"/>
                <c:pt idx="0">
                  <c:v>India </c:v>
                </c:pt>
              </c:strCache>
            </c:strRef>
          </c:tx>
          <c:spPr>
            <a:blipFill dpi="0" rotWithShape="0">
              <a:blip xmlns:r="http://schemas.openxmlformats.org/officeDocument/2006/relationships" r:embed="rId3"/>
              <a:srcRect/>
              <a:tile tx="0" ty="0" sx="100000" sy="100000" flip="none" algn="tl"/>
            </a:blipFill>
            <a:ln w="25400">
              <a:noFill/>
            </a:ln>
          </c:spPr>
          <c:invertIfNegative val="0"/>
          <c:cat>
            <c:strRef>
              <c:f>' '!$B$56:$BD$56</c:f>
              <c:strCache>
                <c:ptCount val="4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pt idx="41">
                  <c:v>2018</c:v>
                </c:pt>
                <c:pt idx="42">
                  <c:v>2019</c:v>
                </c:pt>
              </c:strCache>
            </c:strRef>
          </c:cat>
          <c:val>
            <c:numRef>
              <c:f>' '!$B$69:$BD$69</c:f>
              <c:numCache>
                <c:formatCode>#,##0</c:formatCode>
                <c:ptCount val="43"/>
                <c:pt idx="23">
                  <c:v>0</c:v>
                </c:pt>
                <c:pt idx="24">
                  <c:v>0</c:v>
                </c:pt>
                <c:pt idx="25">
                  <c:v>0</c:v>
                </c:pt>
                <c:pt idx="26">
                  <c:v>1.3335E-2</c:v>
                </c:pt>
                <c:pt idx="27">
                  <c:v>5.3442999999999997E-2</c:v>
                </c:pt>
                <c:pt idx="28">
                  <c:v>2.4067999999999999E-2</c:v>
                </c:pt>
                <c:pt idx="29">
                  <c:v>4.0682999999999997E-2</c:v>
                </c:pt>
                <c:pt idx="30">
                  <c:v>0.29855299999999996</c:v>
                </c:pt>
                <c:pt idx="31">
                  <c:v>0.166351</c:v>
                </c:pt>
                <c:pt idx="32">
                  <c:v>0.36363899999999999</c:v>
                </c:pt>
                <c:pt idx="33">
                  <c:v>0.43010799999999999</c:v>
                </c:pt>
                <c:pt idx="34">
                  <c:v>3.0428129999999998</c:v>
                </c:pt>
                <c:pt idx="35">
                  <c:v>9.2166980000000009</c:v>
                </c:pt>
                <c:pt idx="36">
                  <c:v>13.805911</c:v>
                </c:pt>
                <c:pt idx="37">
                  <c:v>20.883094999999997</c:v>
                </c:pt>
                <c:pt idx="38">
                  <c:v>28.162049</c:v>
                </c:pt>
                <c:pt idx="39">
                  <c:v>37.226194999999997</c:v>
                </c:pt>
                <c:pt idx="40">
                  <c:v>81.819489000000004</c:v>
                </c:pt>
                <c:pt idx="41">
                  <c:v>88.811991999999989</c:v>
                </c:pt>
                <c:pt idx="42">
                  <c:v>64.915742999999992</c:v>
                </c:pt>
              </c:numCache>
            </c:numRef>
          </c:val>
          <c:extLst>
            <c:ext xmlns:c16="http://schemas.microsoft.com/office/drawing/2014/chart" uri="{C3380CC4-5D6E-409C-BE32-E72D297353CC}">
              <c16:uniqueId val="{0000000C-578A-48EF-B803-E6E597F3A97A}"/>
            </c:ext>
          </c:extLst>
        </c:ser>
        <c:ser>
          <c:idx val="7"/>
          <c:order val="13"/>
          <c:tx>
            <c:strRef>
              <c:f>' '!$A$70</c:f>
              <c:strCache>
                <c:ptCount val="1"/>
                <c:pt idx="0">
                  <c:v>Taiwan </c:v>
                </c:pt>
              </c:strCache>
            </c:strRef>
          </c:tx>
          <c:spPr>
            <a:blipFill dpi="0" rotWithShape="0">
              <a:blip xmlns:r="http://schemas.openxmlformats.org/officeDocument/2006/relationships" r:embed="rId4"/>
              <a:srcRect/>
              <a:tile tx="0" ty="0" sx="100000" sy="100000" flip="none" algn="tl"/>
            </a:blipFill>
            <a:ln w="25400">
              <a:noFill/>
            </a:ln>
          </c:spPr>
          <c:invertIfNegative val="0"/>
          <c:cat>
            <c:strRef>
              <c:f>' '!$B$56:$BD$56</c:f>
              <c:strCache>
                <c:ptCount val="4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pt idx="41">
                  <c:v>2018</c:v>
                </c:pt>
                <c:pt idx="42">
                  <c:v>2019</c:v>
                </c:pt>
              </c:strCache>
            </c:strRef>
          </c:cat>
          <c:val>
            <c:numRef>
              <c:f>' '!$B$70:$BD$70</c:f>
              <c:numCache>
                <c:formatCode>#,##0</c:formatCode>
                <c:ptCount val="43"/>
                <c:pt idx="23">
                  <c:v>0.1468780019212296</c:v>
                </c:pt>
                <c:pt idx="24">
                  <c:v>0</c:v>
                </c:pt>
                <c:pt idx="25">
                  <c:v>0.30199999999999999</c:v>
                </c:pt>
                <c:pt idx="26">
                  <c:v>0.17899999999999999</c:v>
                </c:pt>
                <c:pt idx="27">
                  <c:v>4.4999999999999998E-2</c:v>
                </c:pt>
                <c:pt idx="28">
                  <c:v>5.9116119752035456E-2</c:v>
                </c:pt>
                <c:pt idx="29">
                  <c:v>4.2976655810275093E-2</c:v>
                </c:pt>
                <c:pt idx="30">
                  <c:v>3.8264529562418576E-2</c:v>
                </c:pt>
                <c:pt idx="31">
                  <c:v>0.96150867676264173</c:v>
                </c:pt>
                <c:pt idx="32">
                  <c:v>2.0351100575549079</c:v>
                </c:pt>
                <c:pt idx="33">
                  <c:v>3.2409575181262182</c:v>
                </c:pt>
                <c:pt idx="34">
                  <c:v>2.4717605035621943</c:v>
                </c:pt>
                <c:pt idx="35">
                  <c:v>2.7224643176843468</c:v>
                </c:pt>
                <c:pt idx="36">
                  <c:v>2.7119999999999997</c:v>
                </c:pt>
                <c:pt idx="37">
                  <c:v>2.1660000000000004</c:v>
                </c:pt>
                <c:pt idx="38">
                  <c:v>4.7110000000000003</c:v>
                </c:pt>
                <c:pt idx="39">
                  <c:v>6.0854509999999999</c:v>
                </c:pt>
                <c:pt idx="40">
                  <c:v>1.649</c:v>
                </c:pt>
                <c:pt idx="41">
                  <c:v>4.1510000000000007</c:v>
                </c:pt>
                <c:pt idx="42">
                  <c:v>0</c:v>
                </c:pt>
              </c:numCache>
            </c:numRef>
          </c:val>
          <c:extLst>
            <c:ext xmlns:c16="http://schemas.microsoft.com/office/drawing/2014/chart" uri="{C3380CC4-5D6E-409C-BE32-E72D297353CC}">
              <c16:uniqueId val="{0000000D-578A-48EF-B803-E6E597F3A97A}"/>
            </c:ext>
          </c:extLst>
        </c:ser>
        <c:ser>
          <c:idx val="11"/>
          <c:order val="14"/>
          <c:tx>
            <c:strRef>
              <c:f>' '!$A$71</c:f>
              <c:strCache>
                <c:ptCount val="1"/>
                <c:pt idx="0">
                  <c:v>Others</c:v>
                </c:pt>
              </c:strCache>
            </c:strRef>
          </c:tx>
          <c:spPr>
            <a:blipFill dpi="0" rotWithShape="0">
              <a:blip xmlns:r="http://schemas.openxmlformats.org/officeDocument/2006/relationships" r:embed="rId5"/>
              <a:srcRect/>
              <a:tile tx="0" ty="0" sx="100000" sy="100000" flip="none" algn="tl"/>
            </a:blipFill>
            <a:ln w="25400">
              <a:noFill/>
            </a:ln>
          </c:spPr>
          <c:invertIfNegative val="0"/>
          <c:cat>
            <c:strRef>
              <c:f>' '!$B$56:$BD$56</c:f>
              <c:strCache>
                <c:ptCount val="4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pt idx="41">
                  <c:v>2018</c:v>
                </c:pt>
                <c:pt idx="42">
                  <c:v>2019</c:v>
                </c:pt>
              </c:strCache>
            </c:strRef>
          </c:cat>
          <c:val>
            <c:numRef>
              <c:f>' '!$B$71:$BD$71</c:f>
              <c:numCache>
                <c:formatCode>#,##0</c:formatCode>
                <c:ptCount val="43"/>
                <c:pt idx="23">
                  <c:v>0.19251699999999961</c:v>
                </c:pt>
                <c:pt idx="24">
                  <c:v>0.31557799999999947</c:v>
                </c:pt>
                <c:pt idx="25">
                  <c:v>0.15708658275453136</c:v>
                </c:pt>
                <c:pt idx="26">
                  <c:v>0.4608553939070017</c:v>
                </c:pt>
                <c:pt idx="27">
                  <c:v>0.36089011048345698</c:v>
                </c:pt>
                <c:pt idx="28">
                  <c:v>0.77857616185604694</c:v>
                </c:pt>
                <c:pt idx="29">
                  <c:v>0.58579495637583978</c:v>
                </c:pt>
                <c:pt idx="30">
                  <c:v>0.83479561807198266</c:v>
                </c:pt>
                <c:pt idx="31">
                  <c:v>0.49004637159724673</c:v>
                </c:pt>
                <c:pt idx="32">
                  <c:v>0.5534637389597048</c:v>
                </c:pt>
                <c:pt idx="33">
                  <c:v>2.1989485988401629</c:v>
                </c:pt>
                <c:pt idx="34">
                  <c:v>1.7047560418896914</c:v>
                </c:pt>
                <c:pt idx="35">
                  <c:v>3.5325705902006348</c:v>
                </c:pt>
                <c:pt idx="36">
                  <c:v>4.0342634370099404</c:v>
                </c:pt>
                <c:pt idx="37">
                  <c:v>14.961810530996161</c:v>
                </c:pt>
                <c:pt idx="38">
                  <c:v>17.773284860512916</c:v>
                </c:pt>
                <c:pt idx="39">
                  <c:v>17.366042611317397</c:v>
                </c:pt>
                <c:pt idx="40">
                  <c:v>15.583758641377514</c:v>
                </c:pt>
                <c:pt idx="41">
                  <c:v>6.0229084890924582</c:v>
                </c:pt>
                <c:pt idx="42">
                  <c:v>9.5887145178745357</c:v>
                </c:pt>
              </c:numCache>
            </c:numRef>
          </c:val>
          <c:extLst>
            <c:ext xmlns:c16="http://schemas.microsoft.com/office/drawing/2014/chart" uri="{C3380CC4-5D6E-409C-BE32-E72D297353CC}">
              <c16:uniqueId val="{0000000E-578A-48EF-B803-E6E597F3A97A}"/>
            </c:ext>
          </c:extLst>
        </c:ser>
        <c:dLbls>
          <c:showLegendKey val="0"/>
          <c:showVal val="0"/>
          <c:showCatName val="0"/>
          <c:showSerName val="0"/>
          <c:showPercent val="0"/>
          <c:showBubbleSize val="0"/>
        </c:dLbls>
        <c:gapWidth val="0"/>
        <c:overlap val="100"/>
        <c:axId val="3"/>
        <c:axId val="4"/>
      </c:barChart>
      <c:catAx>
        <c:axId val="26387832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75" b="0" i="0" u="none" strike="noStrike" baseline="0">
                <a:solidFill>
                  <a:srgbClr val="000000"/>
                </a:solidFill>
                <a:latin typeface="Arial"/>
                <a:ea typeface="Arial"/>
                <a:cs typeface="Arial"/>
              </a:defRPr>
            </a:pPr>
            <a:endParaRPr lang="en-US"/>
          </a:p>
        </c:txPr>
        <c:crossAx val="1"/>
        <c:crosses val="autoZero"/>
        <c:auto val="1"/>
        <c:lblAlgn val="ctr"/>
        <c:lblOffset val="100"/>
        <c:tickLblSkip val="1"/>
        <c:tickMarkSkip val="1"/>
        <c:noMultiLvlLbl val="0"/>
      </c:catAx>
      <c:valAx>
        <c:axId val="1"/>
        <c:scaling>
          <c:orientation val="minMax"/>
        </c:scaling>
        <c:delete val="0"/>
        <c:axPos val="l"/>
        <c:title>
          <c:tx>
            <c:rich>
              <a:bodyPr/>
              <a:lstStyle/>
              <a:p>
                <a:pPr>
                  <a:defRPr sz="1000" b="0" i="0" u="none" strike="noStrike" baseline="0">
                    <a:solidFill>
                      <a:srgbClr val="000000"/>
                    </a:solidFill>
                    <a:latin typeface="Arial"/>
                    <a:ea typeface="Arial"/>
                    <a:cs typeface="Arial"/>
                  </a:defRPr>
                </a:pPr>
                <a:r>
                  <a:rPr lang="en-GB" sz="1625" b="1" i="0" u="none" strike="noStrike" baseline="0">
                    <a:solidFill>
                      <a:srgbClr val="993300"/>
                    </a:solidFill>
                    <a:latin typeface="Arial"/>
                    <a:cs typeface="Arial"/>
                  </a:rPr>
                  <a:t>Estimated RWE volume</a:t>
                </a:r>
                <a:endParaRPr lang="en-GB" sz="1325" b="0" i="0" u="none" strike="noStrike" baseline="0">
                  <a:solidFill>
                    <a:srgbClr val="993300"/>
                  </a:solidFill>
                  <a:latin typeface="Arial"/>
                  <a:cs typeface="Arial"/>
                </a:endParaRPr>
              </a:p>
              <a:p>
                <a:pPr>
                  <a:defRPr sz="1000" b="0" i="0" u="none" strike="noStrike" baseline="0">
                    <a:solidFill>
                      <a:srgbClr val="000000"/>
                    </a:solidFill>
                    <a:latin typeface="Arial"/>
                    <a:ea typeface="Arial"/>
                    <a:cs typeface="Arial"/>
                  </a:defRPr>
                </a:pPr>
                <a:r>
                  <a:rPr lang="en-GB" sz="1200" b="0" i="0" u="none" strike="noStrike" baseline="0">
                    <a:solidFill>
                      <a:srgbClr val="993300"/>
                    </a:solidFill>
                    <a:latin typeface="Arial"/>
                    <a:cs typeface="Arial"/>
                  </a:rPr>
                  <a:t>(thousand cubic metres)</a:t>
                </a:r>
              </a:p>
            </c:rich>
          </c:tx>
          <c:layout>
            <c:manualLayout>
              <c:xMode val="edge"/>
              <c:yMode val="edge"/>
              <c:x val="2.5157975536076859E-2"/>
              <c:y val="0.1542904386951631"/>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150" b="0" i="0" u="none" strike="noStrike" baseline="0">
                <a:solidFill>
                  <a:srgbClr val="993300"/>
                </a:solidFill>
                <a:latin typeface="Arial"/>
                <a:ea typeface="Arial"/>
                <a:cs typeface="Arial"/>
              </a:defRPr>
            </a:pPr>
            <a:endParaRPr lang="en-US"/>
          </a:p>
        </c:txPr>
        <c:crossAx val="263878320"/>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scaling>
        <c:delete val="0"/>
        <c:axPos val="r"/>
        <c:title>
          <c:tx>
            <c:rich>
              <a:bodyPr/>
              <a:lstStyle/>
              <a:p>
                <a:pPr>
                  <a:defRPr sz="1175" b="0" i="0" u="none" strike="noStrike" baseline="0">
                    <a:solidFill>
                      <a:srgbClr val="000000"/>
                    </a:solidFill>
                    <a:latin typeface="Arial"/>
                    <a:ea typeface="Arial"/>
                    <a:cs typeface="Arial"/>
                  </a:defRPr>
                </a:pPr>
                <a:r>
                  <a:rPr lang="en-GB" sz="1550" b="1" i="0" u="none" strike="noStrike" baseline="0">
                    <a:solidFill>
                      <a:srgbClr val="0000FF"/>
                    </a:solidFill>
                    <a:latin typeface="Arial"/>
                    <a:cs typeface="Arial"/>
                  </a:rPr>
                  <a:t>Import value</a:t>
                </a:r>
                <a:endParaRPr lang="en-GB" sz="1200" b="0" i="0" u="none" strike="noStrike" baseline="0">
                  <a:solidFill>
                    <a:srgbClr val="0000FF"/>
                  </a:solidFill>
                  <a:latin typeface="Arial"/>
                  <a:cs typeface="Arial"/>
                </a:endParaRPr>
              </a:p>
              <a:p>
                <a:pPr>
                  <a:defRPr sz="1175" b="0" i="0" u="none" strike="noStrike" baseline="0">
                    <a:solidFill>
                      <a:srgbClr val="000000"/>
                    </a:solidFill>
                    <a:latin typeface="Arial"/>
                    <a:ea typeface="Arial"/>
                    <a:cs typeface="Arial"/>
                  </a:defRPr>
                </a:pPr>
                <a:r>
                  <a:rPr lang="en-GB" sz="1200" b="0" i="0" u="none" strike="noStrike" baseline="0">
                    <a:solidFill>
                      <a:srgbClr val="FFFFFF"/>
                    </a:solidFill>
                    <a:latin typeface="Arial"/>
                    <a:cs typeface="Arial"/>
                  </a:rPr>
                  <a:t>( </a:t>
                </a:r>
                <a:r>
                  <a:rPr lang="en-GB" sz="1200" b="0" i="0" u="none" strike="noStrike" baseline="0">
                    <a:solidFill>
                      <a:srgbClr val="0000FF"/>
                    </a:solidFill>
                    <a:latin typeface="Arial"/>
                    <a:cs typeface="Arial"/>
                  </a:rPr>
                  <a:t>(US$ million, cif, nominal)</a:t>
                </a:r>
                <a:r>
                  <a:rPr lang="en-GB" sz="1200" b="0" i="0" u="none" strike="noStrike" baseline="0">
                    <a:solidFill>
                      <a:srgbClr val="FFFFFF"/>
                    </a:solidFill>
                    <a:latin typeface="Arial"/>
                    <a:cs typeface="Arial"/>
                  </a:rPr>
                  <a:t> )</a:t>
                </a:r>
              </a:p>
            </c:rich>
          </c:tx>
          <c:layout>
            <c:manualLayout>
              <c:xMode val="edge"/>
              <c:yMode val="edge"/>
              <c:x val="0.9151233100579409"/>
              <c:y val="0.20143464566929137"/>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300" b="0" i="0" u="none" strike="noStrike" baseline="0">
                <a:solidFill>
                  <a:srgbClr val="0000FF"/>
                </a:solidFill>
                <a:latin typeface="Arial"/>
                <a:ea typeface="Arial"/>
                <a:cs typeface="Arial"/>
              </a:defRPr>
            </a:pPr>
            <a:endParaRPr lang="en-US"/>
          </a:p>
        </c:txPr>
        <c:crossAx val="3"/>
        <c:crosses val="max"/>
        <c:crossBetween val="between"/>
      </c:valAx>
      <c:spPr>
        <a:noFill/>
        <a:ln w="12700">
          <a:solidFill>
            <a:srgbClr val="808080"/>
          </a:solidFill>
          <a:prstDash val="solid"/>
        </a:ln>
      </c:spPr>
    </c:plotArea>
    <c:legend>
      <c:legendPos val="b"/>
      <c:layout>
        <c:manualLayout>
          <c:xMode val="edge"/>
          <c:yMode val="edge"/>
          <c:x val="6.9970781954142525E-2"/>
          <c:y val="0.91145646794150725"/>
          <c:w val="0.81449116030307522"/>
          <c:h val="6.7144881889763752E-2"/>
        </c:manualLayout>
      </c:layout>
      <c:overlay val="0"/>
      <c:spPr>
        <a:solidFill>
          <a:srgbClr val="FFFFCC"/>
        </a:solidFill>
        <a:ln w="25400">
          <a:noFill/>
        </a:ln>
      </c:spPr>
      <c:txPr>
        <a:bodyPr/>
        <a:lstStyle/>
        <a:p>
          <a:pPr>
            <a:defRPr sz="147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31750</xdr:colOff>
      <xdr:row>55</xdr:row>
      <xdr:rowOff>152400</xdr:rowOff>
    </xdr:from>
    <xdr:to>
      <xdr:col>11</xdr:col>
      <xdr:colOff>31750</xdr:colOff>
      <xdr:row>79</xdr:row>
      <xdr:rowOff>146050</xdr:rowOff>
    </xdr:to>
    <xdr:graphicFrame macro="">
      <xdr:nvGraphicFramePr>
        <xdr:cNvPr id="235563" name="Chart 17">
          <a:extLst>
            <a:ext uri="{FF2B5EF4-FFF2-40B4-BE49-F238E27FC236}">
              <a16:creationId xmlns:a16="http://schemas.microsoft.com/office/drawing/2014/main" id="{57B42855-0356-47D0-B009-2F926722421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11</xdr:col>
      <xdr:colOff>0</xdr:colOff>
      <xdr:row>28</xdr:row>
      <xdr:rowOff>0</xdr:rowOff>
    </xdr:to>
    <xdr:graphicFrame macro="">
      <xdr:nvGraphicFramePr>
        <xdr:cNvPr id="235564" name="Chart 18">
          <a:extLst>
            <a:ext uri="{FF2B5EF4-FFF2-40B4-BE49-F238E27FC236}">
              <a16:creationId xmlns:a16="http://schemas.microsoft.com/office/drawing/2014/main" id="{B1F58544-F771-49BF-BE66-C632BD8A43D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0</xdr:colOff>
      <xdr:row>82</xdr:row>
      <xdr:rowOff>0</xdr:rowOff>
    </xdr:from>
    <xdr:to>
      <xdr:col>11</xdr:col>
      <xdr:colOff>0</xdr:colOff>
      <xdr:row>106</xdr:row>
      <xdr:rowOff>0</xdr:rowOff>
    </xdr:to>
    <xdr:graphicFrame macro="">
      <xdr:nvGraphicFramePr>
        <xdr:cNvPr id="235565" name="Chart 19">
          <a:extLst>
            <a:ext uri="{FF2B5EF4-FFF2-40B4-BE49-F238E27FC236}">
              <a16:creationId xmlns:a16="http://schemas.microsoft.com/office/drawing/2014/main" id="{51002B75-DBE4-4A21-8978-64A4F1A78D6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30</xdr:row>
      <xdr:rowOff>0</xdr:rowOff>
    </xdr:from>
    <xdr:to>
      <xdr:col>11</xdr:col>
      <xdr:colOff>0</xdr:colOff>
      <xdr:row>54</xdr:row>
      <xdr:rowOff>0</xdr:rowOff>
    </xdr:to>
    <xdr:graphicFrame macro="">
      <xdr:nvGraphicFramePr>
        <xdr:cNvPr id="235566" name="Chart 34">
          <a:extLst>
            <a:ext uri="{FF2B5EF4-FFF2-40B4-BE49-F238E27FC236}">
              <a16:creationId xmlns:a16="http://schemas.microsoft.com/office/drawing/2014/main" id="{A1B0A070-C9E4-4310-B884-D86FC40D369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0.18607</cdr:x>
      <cdr:y>0.82389</cdr:y>
    </cdr:from>
    <cdr:to>
      <cdr:x>0.48255</cdr:x>
      <cdr:y>0.87694</cdr:y>
    </cdr:to>
    <cdr:sp macro="" textlink="">
      <cdr:nvSpPr>
        <cdr:cNvPr id="358401" name="Text Box 3073"/>
        <cdr:cNvSpPr txBox="1">
          <a:spLocks xmlns:a="http://schemas.openxmlformats.org/drawingml/2006/main" noChangeArrowheads="1"/>
        </cdr:cNvSpPr>
      </cdr:nvSpPr>
      <cdr:spPr bwMode="auto">
        <a:xfrm xmlns:a="http://schemas.openxmlformats.org/drawingml/2006/main">
          <a:off x="1135436" y="3144258"/>
          <a:ext cx="1809226" cy="202454"/>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200" b="0" i="0" u="none" strike="noStrike" baseline="0">
              <a:solidFill>
                <a:srgbClr val="993300"/>
              </a:solidFill>
              <a:latin typeface="Arial"/>
              <a:cs typeface="Arial"/>
            </a:rPr>
            <a:t>Volume</a:t>
          </a:r>
        </a:p>
      </cdr:txBody>
    </cdr:sp>
  </cdr:relSizeAnchor>
  <cdr:relSizeAnchor xmlns:cdr="http://schemas.openxmlformats.org/drawingml/2006/chartDrawing">
    <cdr:from>
      <cdr:x>0.59096</cdr:x>
      <cdr:y>0.82389</cdr:y>
    </cdr:from>
    <cdr:to>
      <cdr:x>0.75321</cdr:x>
      <cdr:y>0.87986</cdr:y>
    </cdr:to>
    <cdr:sp macro="" textlink="">
      <cdr:nvSpPr>
        <cdr:cNvPr id="358402" name="Text Box 3074"/>
        <cdr:cNvSpPr txBox="1">
          <a:spLocks xmlns:a="http://schemas.openxmlformats.org/drawingml/2006/main" noChangeArrowheads="1"/>
        </cdr:cNvSpPr>
      </cdr:nvSpPr>
      <cdr:spPr bwMode="auto">
        <a:xfrm xmlns:a="http://schemas.openxmlformats.org/drawingml/2006/main">
          <a:off x="3606244" y="3144258"/>
          <a:ext cx="990124" cy="21359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200" b="0" i="0" u="none" strike="noStrike" baseline="0">
              <a:solidFill>
                <a:srgbClr val="0000FF"/>
              </a:solidFill>
              <a:latin typeface="Arial"/>
              <a:cs typeface="Arial"/>
            </a:rPr>
            <a:t>Import value</a:t>
          </a:r>
        </a:p>
      </cdr:txBody>
    </cdr:sp>
  </cdr:relSizeAnchor>
</c:userShapes>
</file>

<file path=xl/drawings/drawing3.xml><?xml version="1.0" encoding="utf-8"?>
<c:userShapes xmlns:c="http://schemas.openxmlformats.org/drawingml/2006/chart">
  <cdr:relSizeAnchor xmlns:cdr="http://schemas.openxmlformats.org/drawingml/2006/chartDrawing">
    <cdr:from>
      <cdr:x>0.18459</cdr:x>
      <cdr:y>0.83241</cdr:y>
    </cdr:from>
    <cdr:to>
      <cdr:x>0.47099</cdr:x>
      <cdr:y>0.88765</cdr:y>
    </cdr:to>
    <cdr:sp macro="" textlink="">
      <cdr:nvSpPr>
        <cdr:cNvPr id="359425" name="Text Box 2049"/>
        <cdr:cNvSpPr txBox="1">
          <a:spLocks xmlns:a="http://schemas.openxmlformats.org/drawingml/2006/main" noChangeArrowheads="1"/>
        </cdr:cNvSpPr>
      </cdr:nvSpPr>
      <cdr:spPr bwMode="auto">
        <a:xfrm xmlns:a="http://schemas.openxmlformats.org/drawingml/2006/main">
          <a:off x="1126434" y="3176762"/>
          <a:ext cx="1747719" cy="210812"/>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200" b="0" i="0" u="none" strike="noStrike" baseline="0">
              <a:solidFill>
                <a:srgbClr val="993300"/>
              </a:solidFill>
              <a:latin typeface="Arial"/>
              <a:cs typeface="Arial"/>
            </a:rPr>
            <a:t>Estimated RWE volume</a:t>
          </a:r>
        </a:p>
      </cdr:txBody>
    </cdr:sp>
  </cdr:relSizeAnchor>
  <cdr:relSizeAnchor xmlns:cdr="http://schemas.openxmlformats.org/drawingml/2006/chartDrawing">
    <cdr:from>
      <cdr:x>0.57498</cdr:x>
      <cdr:y>0.82778</cdr:y>
    </cdr:from>
    <cdr:to>
      <cdr:x>0.73281</cdr:x>
      <cdr:y>0.88643</cdr:y>
    </cdr:to>
    <cdr:sp macro="" textlink="">
      <cdr:nvSpPr>
        <cdr:cNvPr id="359426" name="Text Box 2050"/>
        <cdr:cNvSpPr txBox="1">
          <a:spLocks xmlns:a="http://schemas.openxmlformats.org/drawingml/2006/main" noChangeArrowheads="1"/>
        </cdr:cNvSpPr>
      </cdr:nvSpPr>
      <cdr:spPr bwMode="auto">
        <a:xfrm xmlns:a="http://schemas.openxmlformats.org/drawingml/2006/main">
          <a:off x="3508732" y="3159117"/>
          <a:ext cx="963121" cy="223814"/>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200" b="0" i="0" u="none" strike="noStrike" baseline="0">
              <a:solidFill>
                <a:srgbClr val="0000FF"/>
              </a:solidFill>
              <a:latin typeface="Arial"/>
              <a:cs typeface="Arial"/>
            </a:rPr>
            <a:t>Import value</a:t>
          </a:r>
        </a:p>
      </cdr:txBody>
    </cdr:sp>
  </cdr:relSizeAnchor>
</c:userShapes>
</file>

<file path=xl/drawings/drawing4.xml><?xml version="1.0" encoding="utf-8"?>
<c:userShapes xmlns:c="http://schemas.openxmlformats.org/drawingml/2006/chart">
  <cdr:relSizeAnchor xmlns:cdr="http://schemas.openxmlformats.org/drawingml/2006/chartDrawing">
    <cdr:from>
      <cdr:x>0.1632</cdr:x>
      <cdr:y>0.82973</cdr:y>
    </cdr:from>
    <cdr:to>
      <cdr:x>0.45698</cdr:x>
      <cdr:y>0.89422</cdr:y>
    </cdr:to>
    <cdr:sp macro="" textlink="">
      <cdr:nvSpPr>
        <cdr:cNvPr id="375809" name="Text Box 7169"/>
        <cdr:cNvSpPr txBox="1">
          <a:spLocks xmlns:a="http://schemas.openxmlformats.org/drawingml/2006/main" noChangeArrowheads="1"/>
        </cdr:cNvSpPr>
      </cdr:nvSpPr>
      <cdr:spPr bwMode="auto">
        <a:xfrm xmlns:a="http://schemas.openxmlformats.org/drawingml/2006/main">
          <a:off x="995918" y="3166547"/>
          <a:ext cx="1792724" cy="246102"/>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200" b="0" i="0" u="none" strike="noStrike" baseline="0">
              <a:solidFill>
                <a:srgbClr val="993300"/>
              </a:solidFill>
              <a:latin typeface="Arial"/>
              <a:cs typeface="Arial"/>
            </a:rPr>
            <a:t>Volume</a:t>
          </a:r>
        </a:p>
      </cdr:txBody>
    </cdr:sp>
  </cdr:relSizeAnchor>
  <cdr:relSizeAnchor xmlns:cdr="http://schemas.openxmlformats.org/drawingml/2006/chartDrawing">
    <cdr:from>
      <cdr:x>0.56416</cdr:x>
      <cdr:y>0.8273</cdr:y>
    </cdr:from>
    <cdr:to>
      <cdr:x>0.74854</cdr:x>
      <cdr:y>0.89641</cdr:y>
    </cdr:to>
    <cdr:sp macro="" textlink="">
      <cdr:nvSpPr>
        <cdr:cNvPr id="375810" name="Text Box 7170"/>
        <cdr:cNvSpPr txBox="1">
          <a:spLocks xmlns:a="http://schemas.openxmlformats.org/drawingml/2006/main" noChangeArrowheads="1"/>
        </cdr:cNvSpPr>
      </cdr:nvSpPr>
      <cdr:spPr bwMode="auto">
        <a:xfrm xmlns:a="http://schemas.openxmlformats.org/drawingml/2006/main">
          <a:off x="3442724" y="3157260"/>
          <a:ext cx="1125141" cy="263747"/>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200" b="0" i="0" u="none" strike="noStrike" baseline="0">
              <a:solidFill>
                <a:srgbClr val="0000FF"/>
              </a:solidFill>
              <a:latin typeface="Arial"/>
              <a:cs typeface="Arial"/>
            </a:rPr>
            <a:t>Import value</a:t>
          </a:r>
        </a:p>
      </cdr:txBody>
    </cdr:sp>
  </cdr:relSizeAnchor>
</c:userShapes>
</file>

<file path=xl/drawings/drawing5.xml><?xml version="1.0" encoding="utf-8"?>
<c:userShapes xmlns:c="http://schemas.openxmlformats.org/drawingml/2006/chart">
  <cdr:relSizeAnchor xmlns:cdr="http://schemas.openxmlformats.org/drawingml/2006/chartDrawing">
    <cdr:from>
      <cdr:x>0.18607</cdr:x>
      <cdr:y>0.82608</cdr:y>
    </cdr:from>
    <cdr:to>
      <cdr:x>0.47689</cdr:x>
      <cdr:y>0.87937</cdr:y>
    </cdr:to>
    <cdr:sp macro="" textlink="">
      <cdr:nvSpPr>
        <cdr:cNvPr id="1166337" name="Text Box 1"/>
        <cdr:cNvSpPr txBox="1">
          <a:spLocks xmlns:a="http://schemas.openxmlformats.org/drawingml/2006/main" noChangeArrowheads="1"/>
        </cdr:cNvSpPr>
      </cdr:nvSpPr>
      <cdr:spPr bwMode="auto">
        <a:xfrm xmlns:a="http://schemas.openxmlformats.org/drawingml/2006/main">
          <a:off x="1135436" y="3152616"/>
          <a:ext cx="1774721" cy="203383"/>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200" b="0" i="0" u="none" strike="noStrike" baseline="0">
              <a:solidFill>
                <a:srgbClr val="993300"/>
              </a:solidFill>
              <a:latin typeface="Arial"/>
              <a:cs typeface="Arial"/>
            </a:rPr>
            <a:t>Volume</a:t>
          </a:r>
        </a:p>
      </cdr:txBody>
    </cdr:sp>
  </cdr:relSizeAnchor>
  <cdr:relSizeAnchor xmlns:cdr="http://schemas.openxmlformats.org/drawingml/2006/chartDrawing">
    <cdr:from>
      <cdr:x>0.58408</cdr:x>
      <cdr:y>0.82389</cdr:y>
    </cdr:from>
    <cdr:to>
      <cdr:x>0.74436</cdr:x>
      <cdr:y>0.87937</cdr:y>
    </cdr:to>
    <cdr:sp macro="" textlink="">
      <cdr:nvSpPr>
        <cdr:cNvPr id="1166338" name="Text Box 2"/>
        <cdr:cNvSpPr txBox="1">
          <a:spLocks xmlns:a="http://schemas.openxmlformats.org/drawingml/2006/main" noChangeArrowheads="1"/>
        </cdr:cNvSpPr>
      </cdr:nvSpPr>
      <cdr:spPr bwMode="auto">
        <a:xfrm xmlns:a="http://schemas.openxmlformats.org/drawingml/2006/main">
          <a:off x="3564239" y="3144258"/>
          <a:ext cx="978122" cy="211741"/>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200" b="0" i="0" u="none" strike="noStrike" baseline="0">
              <a:solidFill>
                <a:srgbClr val="0000FF"/>
              </a:solidFill>
              <a:latin typeface="Arial"/>
              <a:cs typeface="Arial"/>
            </a:rPr>
            <a:t>Import value</a:t>
          </a:r>
        </a:p>
      </cdr:txBody>
    </cdr:sp>
  </cdr:relSizeAnchor>
</c:userShapes>
</file>

<file path=xl/drawings/drawing6.xml><?xml version="1.0" encoding="utf-8"?>
<xdr:wsDr xmlns:xdr="http://schemas.openxmlformats.org/drawingml/2006/spreadsheetDrawing" xmlns:a="http://schemas.openxmlformats.org/drawingml/2006/main">
  <xdr:twoCellAnchor>
    <xdr:from>
      <xdr:col>1</xdr:col>
      <xdr:colOff>0</xdr:colOff>
      <xdr:row>2</xdr:row>
      <xdr:rowOff>0</xdr:rowOff>
    </xdr:from>
    <xdr:to>
      <xdr:col>13</xdr:col>
      <xdr:colOff>0</xdr:colOff>
      <xdr:row>30</xdr:row>
      <xdr:rowOff>0</xdr:rowOff>
    </xdr:to>
    <xdr:graphicFrame macro="">
      <xdr:nvGraphicFramePr>
        <xdr:cNvPr id="1172484" name="Chart 1025">
          <a:extLst>
            <a:ext uri="{FF2B5EF4-FFF2-40B4-BE49-F238E27FC236}">
              <a16:creationId xmlns:a16="http://schemas.microsoft.com/office/drawing/2014/main" id="{CDFAFE5D-0000-46B2-B42B-E491EE67B73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urinameSummary.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EFIData\RW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rts"/>
      <sheetName val="SBBvalues"/>
      <sheetName val="SBB"/>
      <sheetName val="EXPORT VALUES 44 ONLY"/>
      <sheetName val="AllExp"/>
      <sheetName val="AllImp"/>
      <sheetName val="TimberSectorImp"/>
      <sheetName val="CoreVPAImp"/>
      <sheetName val="TimberSectorMinusCoreVPAImp"/>
      <sheetName val="44Imp"/>
      <sheetName val="4403Imp"/>
      <sheetName val="4407Imp"/>
      <sheetName val="4408Imp"/>
      <sheetName val="4412Imp"/>
      <sheetName val="4410Imp"/>
      <sheetName val="4411Imp"/>
      <sheetName val="44104411Imp"/>
      <sheetName val="44094418Imp"/>
      <sheetName val="4409Imp"/>
      <sheetName val="4418Imp"/>
      <sheetName val="4219099Imp"/>
      <sheetName val="94Imp"/>
      <sheetName val="PaperSectorImp"/>
      <sheetName val="PaperSectorMinusCoreVPAImp"/>
      <sheetName val="4701-5Imp"/>
      <sheetName val="48Imp"/>
      <sheetName val="PulpLogsImp"/>
      <sheetName val="440123Imp"/>
      <sheetName val="TimberSectorExp"/>
      <sheetName val="CoreVPAExp"/>
      <sheetName val="TimberSectorMinusCoreVPAExp"/>
      <sheetName val="44Exp"/>
      <sheetName val="4403Exp"/>
      <sheetName val="4407Exp"/>
      <sheetName val="4408Exp"/>
      <sheetName val="4412Exp"/>
      <sheetName val="4410Exp"/>
      <sheetName val="4411Exp"/>
      <sheetName val="44104411Exp"/>
      <sheetName val="44094418Exp"/>
      <sheetName val="4409Exp"/>
      <sheetName val="4418Exp"/>
      <sheetName val="442199Exp"/>
      <sheetName val="44OtherExp"/>
      <sheetName val="94Exp"/>
      <sheetName val="PaperSectorExp"/>
      <sheetName val="PaperSectorMinusCoreVPAExp"/>
      <sheetName val="4701-5Exp"/>
      <sheetName val="48Exp"/>
      <sheetName val="PulpLogsExp"/>
      <sheetName val="440123Exp"/>
    </sheetNames>
    <sheetDataSet>
      <sheetData sheetId="0"/>
      <sheetData sheetId="1">
        <row r="28">
          <cell r="C28">
            <v>1576624</v>
          </cell>
        </row>
      </sheetData>
      <sheetData sheetId="2"/>
      <sheetData sheetId="3">
        <row r="2">
          <cell r="J2">
            <v>3325595</v>
          </cell>
        </row>
        <row r="3">
          <cell r="J3">
            <v>4500336</v>
          </cell>
        </row>
        <row r="4">
          <cell r="J4">
            <v>4971052</v>
          </cell>
        </row>
        <row r="5">
          <cell r="J5">
            <v>3489246</v>
          </cell>
        </row>
        <row r="6">
          <cell r="J6">
            <v>2644740</v>
          </cell>
        </row>
        <row r="7">
          <cell r="J7">
            <v>3161520</v>
          </cell>
        </row>
        <row r="8">
          <cell r="J8">
            <v>4928083</v>
          </cell>
        </row>
        <row r="9">
          <cell r="J9">
            <v>5482501</v>
          </cell>
        </row>
        <row r="10">
          <cell r="J10">
            <v>5866865</v>
          </cell>
        </row>
        <row r="24">
          <cell r="J24">
            <v>12461</v>
          </cell>
        </row>
        <row r="37">
          <cell r="J37">
            <v>73154</v>
          </cell>
        </row>
        <row r="38">
          <cell r="J38">
            <v>123064</v>
          </cell>
        </row>
        <row r="39">
          <cell r="J39">
            <v>126478</v>
          </cell>
        </row>
        <row r="40">
          <cell r="J40">
            <v>139794</v>
          </cell>
        </row>
        <row r="41">
          <cell r="J41">
            <v>207694</v>
          </cell>
        </row>
        <row r="42">
          <cell r="J42">
            <v>263557</v>
          </cell>
        </row>
        <row r="43">
          <cell r="J43">
            <v>321251</v>
          </cell>
        </row>
        <row r="44">
          <cell r="J44">
            <v>350621</v>
          </cell>
        </row>
        <row r="45">
          <cell r="J45">
            <v>572172</v>
          </cell>
        </row>
        <row r="46">
          <cell r="J46">
            <v>1291258</v>
          </cell>
        </row>
        <row r="47">
          <cell r="J47">
            <v>2003015</v>
          </cell>
        </row>
        <row r="65">
          <cell r="J65">
            <v>17167</v>
          </cell>
        </row>
        <row r="68">
          <cell r="J68">
            <v>29564</v>
          </cell>
        </row>
        <row r="71">
          <cell r="J71">
            <v>55040</v>
          </cell>
        </row>
        <row r="72">
          <cell r="J72">
            <v>61386</v>
          </cell>
        </row>
        <row r="73">
          <cell r="J73">
            <v>74598</v>
          </cell>
        </row>
        <row r="74">
          <cell r="J74">
            <v>91451</v>
          </cell>
        </row>
        <row r="75">
          <cell r="J75">
            <v>137211</v>
          </cell>
        </row>
        <row r="76">
          <cell r="J76">
            <v>174502</v>
          </cell>
        </row>
        <row r="77">
          <cell r="J77">
            <v>175657</v>
          </cell>
        </row>
        <row r="78">
          <cell r="J78">
            <v>196577</v>
          </cell>
        </row>
        <row r="79">
          <cell r="J79">
            <v>202309</v>
          </cell>
        </row>
        <row r="80">
          <cell r="J80">
            <v>249228</v>
          </cell>
        </row>
        <row r="81">
          <cell r="J81">
            <v>1372774</v>
          </cell>
        </row>
        <row r="82">
          <cell r="J82">
            <v>2442575</v>
          </cell>
        </row>
        <row r="91">
          <cell r="J91">
            <v>5989</v>
          </cell>
        </row>
        <row r="94">
          <cell r="J94">
            <v>11227</v>
          </cell>
        </row>
        <row r="97">
          <cell r="J97">
            <v>13560</v>
          </cell>
        </row>
        <row r="100">
          <cell r="J100">
            <v>23392</v>
          </cell>
        </row>
        <row r="103">
          <cell r="J103">
            <v>59367</v>
          </cell>
        </row>
        <row r="105">
          <cell r="J105">
            <v>70133</v>
          </cell>
        </row>
        <row r="106">
          <cell r="J106">
            <v>76439</v>
          </cell>
        </row>
        <row r="108">
          <cell r="J108">
            <v>121923</v>
          </cell>
        </row>
        <row r="109">
          <cell r="J109">
            <v>133850</v>
          </cell>
        </row>
        <row r="110">
          <cell r="J110">
            <v>295486</v>
          </cell>
        </row>
        <row r="111">
          <cell r="J111">
            <v>577268</v>
          </cell>
        </row>
        <row r="112">
          <cell r="J112">
            <v>692422</v>
          </cell>
        </row>
        <row r="113">
          <cell r="J113">
            <v>2539433</v>
          </cell>
        </row>
        <row r="127">
          <cell r="J127">
            <v>7426</v>
          </cell>
        </row>
        <row r="128">
          <cell r="J128">
            <v>10395</v>
          </cell>
        </row>
        <row r="135">
          <cell r="J135">
            <v>58913</v>
          </cell>
        </row>
        <row r="136">
          <cell r="J136">
            <v>59058</v>
          </cell>
        </row>
        <row r="137">
          <cell r="J137">
            <v>63594</v>
          </cell>
        </row>
        <row r="138">
          <cell r="J138">
            <v>68003</v>
          </cell>
        </row>
        <row r="140">
          <cell r="J140">
            <v>104710</v>
          </cell>
        </row>
        <row r="141">
          <cell r="J141">
            <v>108996</v>
          </cell>
        </row>
        <row r="142">
          <cell r="J142">
            <v>321872</v>
          </cell>
        </row>
        <row r="143">
          <cell r="J143">
            <v>870551</v>
          </cell>
        </row>
        <row r="144">
          <cell r="J144">
            <v>1288111</v>
          </cell>
        </row>
        <row r="149">
          <cell r="J149">
            <v>1131</v>
          </cell>
        </row>
        <row r="161">
          <cell r="J161">
            <v>25884</v>
          </cell>
        </row>
        <row r="166">
          <cell r="J166">
            <v>33860</v>
          </cell>
        </row>
        <row r="167">
          <cell r="J167">
            <v>40354</v>
          </cell>
        </row>
        <row r="168">
          <cell r="J168">
            <v>59537</v>
          </cell>
        </row>
        <row r="169">
          <cell r="J169">
            <v>87847</v>
          </cell>
        </row>
        <row r="171">
          <cell r="J171">
            <v>128853</v>
          </cell>
        </row>
        <row r="172">
          <cell r="J172">
            <v>150313</v>
          </cell>
        </row>
        <row r="173">
          <cell r="J173">
            <v>207629</v>
          </cell>
        </row>
        <row r="174">
          <cell r="J174">
            <v>615348</v>
          </cell>
        </row>
        <row r="175">
          <cell r="J175">
            <v>941401</v>
          </cell>
        </row>
        <row r="183">
          <cell r="J183">
            <v>6042</v>
          </cell>
        </row>
        <row r="192">
          <cell r="J192">
            <v>37665</v>
          </cell>
        </row>
        <row r="194">
          <cell r="J194">
            <v>37873</v>
          </cell>
        </row>
        <row r="196">
          <cell r="J196">
            <v>89204</v>
          </cell>
        </row>
        <row r="197">
          <cell r="J197">
            <v>128149</v>
          </cell>
        </row>
        <row r="198">
          <cell r="J198">
            <v>135563</v>
          </cell>
        </row>
        <row r="199">
          <cell r="J199">
            <v>172669</v>
          </cell>
        </row>
        <row r="200">
          <cell r="J200">
            <v>462731</v>
          </cell>
        </row>
        <row r="201">
          <cell r="J201">
            <v>969509</v>
          </cell>
        </row>
        <row r="202">
          <cell r="J202">
            <v>1181983</v>
          </cell>
        </row>
        <row r="218">
          <cell r="J218">
            <v>39986</v>
          </cell>
        </row>
        <row r="220">
          <cell r="J220">
            <v>69351</v>
          </cell>
        </row>
        <row r="222">
          <cell r="J222">
            <v>110031</v>
          </cell>
        </row>
        <row r="223">
          <cell r="J223">
            <v>125275</v>
          </cell>
        </row>
        <row r="224">
          <cell r="J224">
            <v>126352</v>
          </cell>
        </row>
        <row r="225">
          <cell r="J225">
            <v>131902</v>
          </cell>
        </row>
        <row r="228">
          <cell r="J228">
            <v>870449</v>
          </cell>
        </row>
        <row r="229">
          <cell r="J229">
            <v>2837271</v>
          </cell>
        </row>
        <row r="240">
          <cell r="J240">
            <v>7332</v>
          </cell>
        </row>
        <row r="248">
          <cell r="J248">
            <v>38729</v>
          </cell>
        </row>
        <row r="251">
          <cell r="J251">
            <v>47478</v>
          </cell>
        </row>
        <row r="253">
          <cell r="J253">
            <v>119670</v>
          </cell>
        </row>
        <row r="254">
          <cell r="J254">
            <v>162522</v>
          </cell>
        </row>
        <row r="255">
          <cell r="J255">
            <v>172861</v>
          </cell>
        </row>
        <row r="256">
          <cell r="J256">
            <v>776832</v>
          </cell>
        </row>
        <row r="257">
          <cell r="J257">
            <v>2908341</v>
          </cell>
        </row>
        <row r="261">
          <cell r="J261">
            <v>1768</v>
          </cell>
        </row>
        <row r="270">
          <cell r="J270">
            <v>15738</v>
          </cell>
        </row>
        <row r="276">
          <cell r="J276">
            <v>93090</v>
          </cell>
        </row>
        <row r="277">
          <cell r="J277">
            <v>97618</v>
          </cell>
        </row>
        <row r="278">
          <cell r="J278">
            <v>100072</v>
          </cell>
        </row>
        <row r="280">
          <cell r="J280">
            <v>133678</v>
          </cell>
        </row>
        <row r="281">
          <cell r="J281">
            <v>332686</v>
          </cell>
        </row>
        <row r="282">
          <cell r="J282">
            <v>894851</v>
          </cell>
        </row>
        <row r="283">
          <cell r="J283">
            <v>1266817</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20">
          <cell r="BB20">
            <v>0</v>
          </cell>
          <cell r="BC20">
            <v>0</v>
          </cell>
          <cell r="BD20">
            <v>0</v>
          </cell>
          <cell r="BE20">
            <v>0</v>
          </cell>
          <cell r="BF20">
            <v>0</v>
          </cell>
          <cell r="BG20">
            <v>0</v>
          </cell>
          <cell r="BH20">
            <v>0</v>
          </cell>
          <cell r="BI20">
            <v>0</v>
          </cell>
          <cell r="BJ20">
            <v>0</v>
          </cell>
          <cell r="BK20">
            <v>9.4884066666666662E-5</v>
          </cell>
          <cell r="BL20">
            <v>1.8976813333333332E-4</v>
          </cell>
          <cell r="BM20">
            <v>2.846522E-4</v>
          </cell>
          <cell r="BN20">
            <v>5.0873960000000001E-4</v>
          </cell>
          <cell r="BO20">
            <v>0</v>
          </cell>
          <cell r="BP20">
            <v>1.2284123014E-2</v>
          </cell>
          <cell r="BQ20">
            <v>2.4568246028E-2</v>
          </cell>
          <cell r="BR20">
            <v>2.4568246028E-2</v>
          </cell>
          <cell r="BS20">
            <v>0</v>
          </cell>
          <cell r="BT20">
            <v>0</v>
          </cell>
          <cell r="BU20">
            <v>0</v>
          </cell>
          <cell r="BV20">
            <v>0</v>
          </cell>
          <cell r="BW20">
            <v>0</v>
          </cell>
          <cell r="BX20">
            <v>0</v>
          </cell>
          <cell r="BY20">
            <v>0</v>
          </cell>
          <cell r="BZ20">
            <v>0</v>
          </cell>
          <cell r="CA20">
            <v>0</v>
          </cell>
          <cell r="CB20">
            <v>0</v>
          </cell>
          <cell r="CC20">
            <v>0</v>
          </cell>
          <cell r="CD20">
            <v>0</v>
          </cell>
          <cell r="CE20">
            <v>0</v>
          </cell>
          <cell r="CF20">
            <v>0</v>
          </cell>
          <cell r="CG20">
            <v>0</v>
          </cell>
          <cell r="CH20">
            <v>0</v>
          </cell>
          <cell r="CI20">
            <v>0</v>
          </cell>
          <cell r="CJ20">
            <v>0</v>
          </cell>
          <cell r="CK20">
            <v>2.0677666666666667E-2</v>
          </cell>
          <cell r="CL20">
            <v>4.1355333333333334E-2</v>
          </cell>
          <cell r="CM20">
            <v>6.2032999999999998E-2</v>
          </cell>
          <cell r="CN20">
            <v>0.238396</v>
          </cell>
          <cell r="CO20">
            <v>0</v>
          </cell>
          <cell r="CP20">
            <v>6.1681105000000001</v>
          </cell>
          <cell r="CQ20">
            <v>12.336221</v>
          </cell>
          <cell r="CR20">
            <v>12.336221</v>
          </cell>
          <cell r="CS20">
            <v>0</v>
          </cell>
          <cell r="CT20">
            <v>0</v>
          </cell>
          <cell r="CU20">
            <v>0</v>
          </cell>
          <cell r="CV20">
            <v>0</v>
          </cell>
          <cell r="CW20">
            <v>0</v>
          </cell>
          <cell r="CX20">
            <v>0</v>
          </cell>
          <cell r="CY20">
            <v>0</v>
          </cell>
          <cell r="CZ20">
            <v>0</v>
          </cell>
          <cell r="DA20">
            <v>0</v>
          </cell>
        </row>
        <row r="47">
          <cell r="BB47">
            <v>4.2387800000000002E-3</v>
          </cell>
          <cell r="BC47">
            <v>2.091142E-2</v>
          </cell>
          <cell r="BD47">
            <v>1.489832E-2</v>
          </cell>
          <cell r="BE47">
            <v>5.9599199999999996E-3</v>
          </cell>
          <cell r="BF47">
            <v>4.6641E-3</v>
          </cell>
          <cell r="BG47">
            <v>7.6997200000000002E-3</v>
          </cell>
          <cell r="BH47">
            <v>1.741382E-2</v>
          </cell>
          <cell r="BI47">
            <v>1.2097800000000001E-2</v>
          </cell>
          <cell r="BJ47">
            <v>1.1857979999999999E-2</v>
          </cell>
          <cell r="BK47">
            <v>2.1133719533333335E-2</v>
          </cell>
          <cell r="BL47">
            <v>2.98385E-2</v>
          </cell>
          <cell r="BM47">
            <v>5.6576700399999992E-2</v>
          </cell>
          <cell r="BN47">
            <v>7.1294887517999991E-2</v>
          </cell>
          <cell r="BO47">
            <v>6.6457583333333334E-2</v>
          </cell>
          <cell r="BP47">
            <v>0.11819700698403762</v>
          </cell>
          <cell r="BQ47">
            <v>9.8657386102488503E-2</v>
          </cell>
          <cell r="BR47">
            <v>9.0474874779942843E-2</v>
          </cell>
          <cell r="BS47">
            <v>9.4769002248411657E-2</v>
          </cell>
          <cell r="BT47">
            <v>0.19247587886207224</v>
          </cell>
          <cell r="BU47">
            <v>0.17992777442033606</v>
          </cell>
          <cell r="BV47">
            <v>0.22656087999999999</v>
          </cell>
          <cell r="BW47">
            <v>0.37922012186799997</v>
          </cell>
          <cell r="BX47">
            <v>0</v>
          </cell>
          <cell r="BY47">
            <v>0</v>
          </cell>
          <cell r="BZ47">
            <v>0</v>
          </cell>
          <cell r="CA47">
            <v>0</v>
          </cell>
          <cell r="CB47">
            <v>0.80527099999999996</v>
          </cell>
          <cell r="CC47">
            <v>3.0789999999999997</v>
          </cell>
          <cell r="CD47">
            <v>2.5252679999999996</v>
          </cell>
          <cell r="CE47">
            <v>0.92600000531999993</v>
          </cell>
          <cell r="CF47">
            <v>1.04800000798</v>
          </cell>
          <cell r="CG47">
            <v>1.7610000345800001</v>
          </cell>
          <cell r="CH47">
            <v>3.8583810026600003</v>
          </cell>
          <cell r="CI47">
            <v>2.8224689999999999</v>
          </cell>
          <cell r="CJ47">
            <v>3.6510340000000001</v>
          </cell>
          <cell r="CK47">
            <v>5.4267799999999999</v>
          </cell>
          <cell r="CL47">
            <v>7.8372459999999986</v>
          </cell>
          <cell r="CM47">
            <v>15.705028000000002</v>
          </cell>
          <cell r="CN47">
            <v>22.990486999999995</v>
          </cell>
          <cell r="CO47">
            <v>21.515418</v>
          </cell>
          <cell r="CP47">
            <v>41.305436999999998</v>
          </cell>
          <cell r="CQ47">
            <v>31.205214999999995</v>
          </cell>
          <cell r="CR47">
            <v>24.992285999999996</v>
          </cell>
          <cell r="CS47">
            <v>24.620950000000004</v>
          </cell>
          <cell r="CT47">
            <v>50.548479</v>
          </cell>
          <cell r="CU47">
            <v>48.078566999999993</v>
          </cell>
          <cell r="CV47">
            <v>57.92989399999999</v>
          </cell>
          <cell r="CW47">
            <v>0</v>
          </cell>
          <cell r="CX47">
            <v>0</v>
          </cell>
          <cell r="CY47">
            <v>0</v>
          </cell>
          <cell r="CZ47">
            <v>0</v>
          </cell>
          <cell r="DA47">
            <v>1.3319999999999999E-3</v>
          </cell>
        </row>
        <row r="105">
          <cell r="BB105">
            <v>0</v>
          </cell>
          <cell r="BC105">
            <v>0</v>
          </cell>
          <cell r="BD105">
            <v>0</v>
          </cell>
          <cell r="BE105">
            <v>0</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v>0</v>
          </cell>
          <cell r="CR105">
            <v>0</v>
          </cell>
          <cell r="CS105">
            <v>0</v>
          </cell>
          <cell r="CT105">
            <v>0</v>
          </cell>
          <cell r="CU105">
            <v>0</v>
          </cell>
          <cell r="CV105">
            <v>0</v>
          </cell>
          <cell r="CW105">
            <v>0</v>
          </cell>
          <cell r="CX105">
            <v>0</v>
          </cell>
          <cell r="CY105">
            <v>0</v>
          </cell>
          <cell r="CZ105">
            <v>0</v>
          </cell>
          <cell r="DA105">
            <v>0</v>
          </cell>
        </row>
        <row r="108">
          <cell r="BB108">
            <v>0</v>
          </cell>
          <cell r="BC108">
            <v>0</v>
          </cell>
          <cell r="BD108">
            <v>0</v>
          </cell>
          <cell r="BE108">
            <v>6.5999999999999992E-5</v>
          </cell>
          <cell r="BF108">
            <v>3.1299999999999996E-4</v>
          </cell>
          <cell r="BG108">
            <v>7.3999999999999996E-5</v>
          </cell>
          <cell r="BH108">
            <v>1.7099999999999998E-4</v>
          </cell>
          <cell r="BI108">
            <v>1.24E-3</v>
          </cell>
          <cell r="BJ108">
            <v>5.7699999999999993E-4</v>
          </cell>
          <cell r="BK108">
            <v>1.271E-3</v>
          </cell>
          <cell r="BL108">
            <v>1.3857000000000001E-3</v>
          </cell>
          <cell r="BM108">
            <v>8.6935799999999994E-3</v>
          </cell>
          <cell r="BN108">
            <v>2.422262E-2</v>
          </cell>
          <cell r="BO108">
            <v>3.6701999999999999E-2</v>
          </cell>
          <cell r="BP108">
            <v>5.6721000000000001E-2</v>
          </cell>
          <cell r="BQ108">
            <v>7.8345579999999998E-2</v>
          </cell>
          <cell r="BR108">
            <v>0.11757466</v>
          </cell>
          <cell r="BS108">
            <v>0.32422431800000001</v>
          </cell>
          <cell r="BT108">
            <v>0.30780517999999996</v>
          </cell>
          <cell r="BU108">
            <v>0.23495959999999999</v>
          </cell>
          <cell r="BV108">
            <v>0.13673532221066664</v>
          </cell>
          <cell r="BW108">
            <v>0</v>
          </cell>
          <cell r="BX108">
            <v>0</v>
          </cell>
          <cell r="BY108">
            <v>0</v>
          </cell>
          <cell r="BZ108">
            <v>0</v>
          </cell>
          <cell r="CA108">
            <v>0</v>
          </cell>
          <cell r="CB108">
            <v>0</v>
          </cell>
          <cell r="CC108">
            <v>0</v>
          </cell>
          <cell r="CD108">
            <v>0</v>
          </cell>
          <cell r="CE108">
            <v>1.3335E-2</v>
          </cell>
          <cell r="CF108">
            <v>5.3442999999999997E-2</v>
          </cell>
          <cell r="CG108">
            <v>2.4067999999999999E-2</v>
          </cell>
          <cell r="CH108">
            <v>4.0682999999999997E-2</v>
          </cell>
          <cell r="CI108">
            <v>0.29855299999999996</v>
          </cell>
          <cell r="CJ108">
            <v>0.166351</v>
          </cell>
          <cell r="CK108">
            <v>0.36363899999999999</v>
          </cell>
          <cell r="CL108">
            <v>0.43010799999999999</v>
          </cell>
          <cell r="CM108">
            <v>3.0428129999999998</v>
          </cell>
          <cell r="CN108">
            <v>9.2166980000000009</v>
          </cell>
          <cell r="CO108">
            <v>13.805911</v>
          </cell>
          <cell r="CP108">
            <v>20.883094999999997</v>
          </cell>
          <cell r="CQ108">
            <v>28.162049</v>
          </cell>
          <cell r="CR108">
            <v>37.226194999999997</v>
          </cell>
          <cell r="CS108">
            <v>81.819489000000004</v>
          </cell>
          <cell r="CT108">
            <v>88.811991999999989</v>
          </cell>
          <cell r="CU108">
            <v>64.915742999999992</v>
          </cell>
          <cell r="CV108">
            <v>29.425644999999999</v>
          </cell>
          <cell r="CW108">
            <v>0</v>
          </cell>
          <cell r="CX108">
            <v>0</v>
          </cell>
          <cell r="CY108">
            <v>0</v>
          </cell>
          <cell r="CZ108">
            <v>0</v>
          </cell>
          <cell r="DA108">
            <v>0</v>
          </cell>
        </row>
        <row r="121">
          <cell r="BB121">
            <v>0</v>
          </cell>
          <cell r="BC121">
            <v>0</v>
          </cell>
          <cell r="BD121">
            <v>0</v>
          </cell>
          <cell r="BE121">
            <v>9.1000000000000003E-5</v>
          </cell>
          <cell r="BF121">
            <v>0</v>
          </cell>
          <cell r="BG121">
            <v>0</v>
          </cell>
          <cell r="BH121">
            <v>7.7000000000000001E-5</v>
          </cell>
          <cell r="BI121">
            <v>4.6299999999999998E-4</v>
          </cell>
          <cell r="BJ121">
            <v>4.1859999999999996E-5</v>
          </cell>
          <cell r="BK121">
            <v>0</v>
          </cell>
          <cell r="BL121">
            <v>2.1739999999999997E-3</v>
          </cell>
          <cell r="BM121">
            <v>5.5165999999999993E-4</v>
          </cell>
          <cell r="BN121">
            <v>4.1135399999999997E-3</v>
          </cell>
          <cell r="BO121">
            <v>4.8787800000000001E-3</v>
          </cell>
          <cell r="BP121">
            <v>1.1298943459999999E-2</v>
          </cell>
          <cell r="BQ121">
            <v>6.8141360559999999E-3</v>
          </cell>
          <cell r="BR121">
            <v>4.5817599999999998E-3</v>
          </cell>
          <cell r="BS121">
            <v>6.7332199999999998E-3</v>
          </cell>
          <cell r="BT121">
            <v>3.4342799999999996E-3</v>
          </cell>
          <cell r="BU121">
            <v>2.6697886180000002E-2</v>
          </cell>
          <cell r="BV121">
            <v>2.2979639999999996E-2</v>
          </cell>
          <cell r="BW121">
            <v>0</v>
          </cell>
          <cell r="BX121">
            <v>0</v>
          </cell>
          <cell r="BY121">
            <v>0</v>
          </cell>
          <cell r="BZ121">
            <v>0</v>
          </cell>
          <cell r="CA121">
            <v>0</v>
          </cell>
          <cell r="CB121">
            <v>0</v>
          </cell>
          <cell r="CC121">
            <v>0</v>
          </cell>
          <cell r="CD121">
            <v>0</v>
          </cell>
          <cell r="CE121">
            <v>9.8399999999999998E-3</v>
          </cell>
          <cell r="CF121">
            <v>0</v>
          </cell>
          <cell r="CG121">
            <v>0</v>
          </cell>
          <cell r="CH121">
            <v>4.9000000000000002E-2</v>
          </cell>
          <cell r="CI121">
            <v>0.27400000000000002</v>
          </cell>
          <cell r="CJ121">
            <v>4.8000000000000001E-2</v>
          </cell>
          <cell r="CK121">
            <v>0</v>
          </cell>
          <cell r="CL121">
            <v>1.206</v>
          </cell>
          <cell r="CM121">
            <v>0.29599999999999999</v>
          </cell>
          <cell r="CN121">
            <v>1.7990000000000002</v>
          </cell>
          <cell r="CO121">
            <v>2.1720000000000002</v>
          </cell>
          <cell r="CP121">
            <v>2.4355379999999998</v>
          </cell>
          <cell r="CQ121">
            <v>3.2800000000000002</v>
          </cell>
          <cell r="CR121">
            <v>2.25</v>
          </cell>
          <cell r="CS121">
            <v>2.5950000000000002</v>
          </cell>
          <cell r="CT121">
            <v>1.738</v>
          </cell>
          <cell r="CU121">
            <v>5.1964109999999994</v>
          </cell>
          <cell r="CV121">
            <v>7.9580000000000002</v>
          </cell>
          <cell r="CW121">
            <v>0</v>
          </cell>
          <cell r="CX121">
            <v>0</v>
          </cell>
          <cell r="CY121">
            <v>0</v>
          </cell>
          <cell r="CZ121">
            <v>0</v>
          </cell>
          <cell r="DA121">
            <v>0</v>
          </cell>
        </row>
        <row r="160">
          <cell r="BB160">
            <v>4.7255387999999999E-3</v>
          </cell>
          <cell r="BC160">
            <v>4.2860199999999998E-3</v>
          </cell>
          <cell r="BD160">
            <v>5.2893599999999999E-3</v>
          </cell>
          <cell r="BE160">
            <v>5.4177388000000003E-3</v>
          </cell>
          <cell r="BF160">
            <v>5.2088464000000006E-3</v>
          </cell>
          <cell r="BG160">
            <v>5.0127340000000005E-3</v>
          </cell>
          <cell r="BH160">
            <v>3.7242815999999996E-3</v>
          </cell>
          <cell r="BI160">
            <v>6.8970708000000002E-3</v>
          </cell>
          <cell r="BJ160">
            <v>8.0461204000000005E-3</v>
          </cell>
          <cell r="BK160">
            <v>3.2575408000000004E-3</v>
          </cell>
          <cell r="BL160">
            <v>6.2376704E-3</v>
          </cell>
          <cell r="BM160">
            <v>5.3157160000000016E-3</v>
          </cell>
          <cell r="BN160">
            <v>1.18541828E-2</v>
          </cell>
          <cell r="BO160">
            <v>5.5679856000000012E-3</v>
          </cell>
          <cell r="BP160">
            <v>3.1963986600000004E-3</v>
          </cell>
          <cell r="BQ160">
            <v>5.3088835926315796E-3</v>
          </cell>
          <cell r="BR160">
            <v>7.8362399333333343E-3</v>
          </cell>
          <cell r="BS160">
            <v>7.6230452444444449E-3</v>
          </cell>
          <cell r="BT160">
            <v>8.3981000000000021E-3</v>
          </cell>
          <cell r="BU160">
            <v>8.0559000000000013E-3</v>
          </cell>
          <cell r="BV160">
            <v>0</v>
          </cell>
          <cell r="BW160">
            <v>0</v>
          </cell>
          <cell r="BX160">
            <v>0</v>
          </cell>
          <cell r="BY160">
            <v>0</v>
          </cell>
          <cell r="BZ160">
            <v>0</v>
          </cell>
          <cell r="CA160">
            <v>0</v>
          </cell>
          <cell r="CB160">
            <v>1.0569448490669999</v>
          </cell>
          <cell r="CC160">
            <v>1.0952381959999999</v>
          </cell>
          <cell r="CD160">
            <v>1.403998512</v>
          </cell>
          <cell r="CE160">
            <v>1.4750486016000002</v>
          </cell>
          <cell r="CF160">
            <v>1.4685881790444444</v>
          </cell>
          <cell r="CG160">
            <v>1.7583574437</v>
          </cell>
          <cell r="CH160">
            <v>1.4995932144000002</v>
          </cell>
          <cell r="CI160">
            <v>2.2758879329999999</v>
          </cell>
          <cell r="CJ160">
            <v>3.2987367144000004</v>
          </cell>
          <cell r="CK160">
            <v>0.88278705239999999</v>
          </cell>
          <cell r="CL160">
            <v>1.5742435617000001</v>
          </cell>
          <cell r="CM160">
            <v>1.343943984</v>
          </cell>
          <cell r="CN160">
            <v>3.9065166271999998</v>
          </cell>
          <cell r="CO160">
            <v>2.2858526745000001</v>
          </cell>
          <cell r="CP160">
            <v>1.2661229395</v>
          </cell>
          <cell r="CQ160">
            <v>2.3609860435000001</v>
          </cell>
          <cell r="CR160">
            <v>3.3140176446999998</v>
          </cell>
          <cell r="CS160">
            <v>3.9201516353999999</v>
          </cell>
          <cell r="CT160">
            <v>3.7413477689999999</v>
          </cell>
          <cell r="CU160">
            <v>3.1362234459999998</v>
          </cell>
          <cell r="CV160">
            <v>1.9474218289285714</v>
          </cell>
          <cell r="CW160">
            <v>0</v>
          </cell>
          <cell r="CX160">
            <v>0</v>
          </cell>
          <cell r="CY160">
            <v>0</v>
          </cell>
          <cell r="CZ160">
            <v>0</v>
          </cell>
          <cell r="DA160">
            <v>0</v>
          </cell>
        </row>
        <row r="228">
          <cell r="BB228">
            <v>4.7137999999999998E-4</v>
          </cell>
          <cell r="BC228">
            <v>0</v>
          </cell>
          <cell r="BD228">
            <v>7.5342000000000009E-4</v>
          </cell>
          <cell r="BE228">
            <v>6.9999999999999999E-4</v>
          </cell>
          <cell r="BF228">
            <v>2.5015999999999998E-4</v>
          </cell>
          <cell r="BG228">
            <v>2.8938E-4</v>
          </cell>
          <cell r="BH228">
            <v>1.9319999999999998E-4</v>
          </cell>
          <cell r="BI228">
            <v>4.0531999999999998E-4</v>
          </cell>
          <cell r="BJ228">
            <v>2.6019999999999997E-3</v>
          </cell>
          <cell r="BK228">
            <v>5.6990000000000001E-3</v>
          </cell>
          <cell r="BL228">
            <v>1.0126323173426993E-2</v>
          </cell>
          <cell r="BM228">
            <v>7.9219600000000005E-3</v>
          </cell>
          <cell r="BN228">
            <v>8.4554000000000001E-3</v>
          </cell>
          <cell r="BO228">
            <v>8.4876599999999993E-3</v>
          </cell>
          <cell r="BP228">
            <v>5.9087399999999991E-3</v>
          </cell>
          <cell r="BQ228">
            <v>1.332392E-2</v>
          </cell>
          <cell r="BR228">
            <v>1.9446999999999999E-2</v>
          </cell>
          <cell r="BS228">
            <v>5.0599999999999994E-3</v>
          </cell>
          <cell r="BT228">
            <v>1.2224259999999999E-2</v>
          </cell>
          <cell r="BU228">
            <v>0</v>
          </cell>
          <cell r="BV228">
            <v>0</v>
          </cell>
          <cell r="BW228">
            <v>0</v>
          </cell>
          <cell r="BX228">
            <v>0</v>
          </cell>
          <cell r="BY228">
            <v>0</v>
          </cell>
          <cell r="BZ228">
            <v>0</v>
          </cell>
          <cell r="CA228">
            <v>0</v>
          </cell>
          <cell r="CB228">
            <v>0.1468780019212296</v>
          </cell>
          <cell r="CC228">
            <v>0</v>
          </cell>
          <cell r="CD228">
            <v>0.30199999999999999</v>
          </cell>
          <cell r="CE228">
            <v>0.17899999999999999</v>
          </cell>
          <cell r="CF228">
            <v>4.4999999999999998E-2</v>
          </cell>
          <cell r="CG228">
            <v>5.9116119752035456E-2</v>
          </cell>
          <cell r="CH228">
            <v>4.2976655810275093E-2</v>
          </cell>
          <cell r="CI228">
            <v>3.8264529562418576E-2</v>
          </cell>
          <cell r="CJ228">
            <v>0.96150867676264173</v>
          </cell>
          <cell r="CK228">
            <v>2.0351100575549079</v>
          </cell>
          <cell r="CL228">
            <v>3.2409575181262182</v>
          </cell>
          <cell r="CM228">
            <v>2.4717605035621943</v>
          </cell>
          <cell r="CN228">
            <v>2.7224643176843468</v>
          </cell>
          <cell r="CO228">
            <v>2.7119999999999997</v>
          </cell>
          <cell r="CP228">
            <v>2.1660000000000004</v>
          </cell>
          <cell r="CQ228">
            <v>4.7110000000000003</v>
          </cell>
          <cell r="CR228">
            <v>6.0854509999999999</v>
          </cell>
          <cell r="CS228">
            <v>1.649</v>
          </cell>
          <cell r="CT228">
            <v>4.1510000000000007</v>
          </cell>
          <cell r="CU228">
            <v>0</v>
          </cell>
          <cell r="CV228">
            <v>0.12538710999809238</v>
          </cell>
          <cell r="CW228">
            <v>0</v>
          </cell>
          <cell r="CX228">
            <v>0</v>
          </cell>
          <cell r="CY228">
            <v>0</v>
          </cell>
          <cell r="CZ228">
            <v>0</v>
          </cell>
          <cell r="DA228">
            <v>0</v>
          </cell>
        </row>
        <row r="247">
          <cell r="BB247">
            <v>4.8682000000000006E-4</v>
          </cell>
          <cell r="BC247">
            <v>8.7169999999999999E-4</v>
          </cell>
          <cell r="BD247">
            <v>8.3537999999999993E-4</v>
          </cell>
          <cell r="BE247">
            <v>3.0812600000000002E-3</v>
          </cell>
          <cell r="BF247">
            <v>1.8345599999999998E-3</v>
          </cell>
          <cell r="BG247">
            <v>1.8642999999999999E-3</v>
          </cell>
          <cell r="BH247">
            <v>1.9875800000000001E-3</v>
          </cell>
          <cell r="BI247">
            <v>1.3323000000000002E-3</v>
          </cell>
          <cell r="BJ247">
            <v>8.7519999999999991E-4</v>
          </cell>
          <cell r="BK247">
            <v>7.3546000000000006E-4</v>
          </cell>
          <cell r="BL247">
            <v>8.7615999999999985E-4</v>
          </cell>
          <cell r="BM247">
            <v>1.0537599999999999E-3</v>
          </cell>
          <cell r="BN247">
            <v>8.9179999999999988E-4</v>
          </cell>
          <cell r="BO247">
            <v>1.6292714E-3</v>
          </cell>
          <cell r="BP247">
            <v>1.2958400000000001E-3</v>
          </cell>
          <cell r="BQ247">
            <v>1.3430999999999998E-3</v>
          </cell>
          <cell r="BR247">
            <v>1.24022E-3</v>
          </cell>
          <cell r="BS247">
            <v>1.2676999999999999E-3</v>
          </cell>
          <cell r="BT247">
            <v>7.5366000000000007E-4</v>
          </cell>
          <cell r="BU247">
            <v>2.2932E-3</v>
          </cell>
          <cell r="BV247">
            <v>1.90420678E-3</v>
          </cell>
          <cell r="BW247">
            <v>0</v>
          </cell>
          <cell r="BX247">
            <v>0</v>
          </cell>
          <cell r="BY247">
            <v>0</v>
          </cell>
          <cell r="BZ247">
            <v>0</v>
          </cell>
          <cell r="CA247">
            <v>0</v>
          </cell>
          <cell r="CB247">
            <v>0.13614699999999999</v>
          </cell>
          <cell r="CC247">
            <v>0.23768299999999998</v>
          </cell>
          <cell r="CD247">
            <v>0.14100000000000001</v>
          </cell>
          <cell r="CE247">
            <v>0.40699999999999997</v>
          </cell>
          <cell r="CF247">
            <v>0.26800000000000002</v>
          </cell>
          <cell r="CG247">
            <v>0.46416599999999997</v>
          </cell>
          <cell r="CH247">
            <v>0.45897299999999991</v>
          </cell>
          <cell r="CI247">
            <v>0.39169499999999996</v>
          </cell>
          <cell r="CJ247">
            <v>0.27803099999999997</v>
          </cell>
          <cell r="CK247">
            <v>0.27542999999999995</v>
          </cell>
          <cell r="CL247">
            <v>0.30306099999999997</v>
          </cell>
          <cell r="CM247">
            <v>0.40707000000000004</v>
          </cell>
          <cell r="CN247">
            <v>0.41400899999999996</v>
          </cell>
          <cell r="CO247">
            <v>0.91790099999999997</v>
          </cell>
          <cell r="CP247">
            <v>0.92368899999999998</v>
          </cell>
          <cell r="CQ247">
            <v>0.634988</v>
          </cell>
          <cell r="CR247">
            <v>0.54691900000000004</v>
          </cell>
          <cell r="CS247">
            <v>0.5543269999999999</v>
          </cell>
          <cell r="CT247">
            <v>0.38917399999999996</v>
          </cell>
          <cell r="CU247">
            <v>1.295202</v>
          </cell>
          <cell r="CV247">
            <v>0.86310599999999993</v>
          </cell>
          <cell r="CW247">
            <v>0</v>
          </cell>
          <cell r="CX247">
            <v>0</v>
          </cell>
          <cell r="CY247">
            <v>1.0582999999999999E-2</v>
          </cell>
          <cell r="CZ247">
            <v>0</v>
          </cell>
          <cell r="DA247">
            <v>0</v>
          </cell>
        </row>
        <row r="253">
          <cell r="BB253">
            <v>0</v>
          </cell>
          <cell r="BC253">
            <v>0</v>
          </cell>
          <cell r="BD253">
            <v>0</v>
          </cell>
          <cell r="BE253">
            <v>0</v>
          </cell>
          <cell r="BF253">
            <v>1.1308499999999999E-4</v>
          </cell>
          <cell r="BG253">
            <v>5.4534000000000006E-4</v>
          </cell>
          <cell r="BH253">
            <v>9.0393333333333321E-5</v>
          </cell>
          <cell r="BI253">
            <v>1.0587E-4</v>
          </cell>
          <cell r="BJ253">
            <v>0</v>
          </cell>
          <cell r="BK253">
            <v>0</v>
          </cell>
          <cell r="BL253">
            <v>5.2774400000000001E-5</v>
          </cell>
          <cell r="BM253">
            <v>3.2355189999999996E-3</v>
          </cell>
          <cell r="BN253">
            <v>1.3649999999999998E-4</v>
          </cell>
          <cell r="BO253">
            <v>5.2112899999999995E-4</v>
          </cell>
          <cell r="BP253">
            <v>1.9487005999999998E-3</v>
          </cell>
          <cell r="BQ253">
            <v>4.3199008999999997E-3</v>
          </cell>
          <cell r="BR253">
            <v>0</v>
          </cell>
          <cell r="BS253">
            <v>2.6516615999999996E-2</v>
          </cell>
          <cell r="BT253">
            <v>0</v>
          </cell>
          <cell r="BU253">
            <v>0</v>
          </cell>
          <cell r="BV253">
            <v>0</v>
          </cell>
          <cell r="BW253">
            <v>0</v>
          </cell>
          <cell r="BX253">
            <v>0</v>
          </cell>
          <cell r="BY253">
            <v>0</v>
          </cell>
          <cell r="BZ253">
            <v>0</v>
          </cell>
          <cell r="CA253">
            <v>0</v>
          </cell>
          <cell r="CB253">
            <v>0</v>
          </cell>
          <cell r="CC253">
            <v>0</v>
          </cell>
          <cell r="CD253">
            <v>0</v>
          </cell>
          <cell r="CE253">
            <v>0</v>
          </cell>
          <cell r="CF253">
            <v>4.5233999999999996E-2</v>
          </cell>
          <cell r="CG253">
            <v>0.169348</v>
          </cell>
          <cell r="CH253">
            <v>2.7118E-2</v>
          </cell>
          <cell r="CI253">
            <v>6.2481999999999996E-2</v>
          </cell>
          <cell r="CJ253">
            <v>0</v>
          </cell>
          <cell r="CK253">
            <v>4.1033E-2</v>
          </cell>
          <cell r="CL253">
            <v>6.971999999999999E-2</v>
          </cell>
          <cell r="CM253">
            <v>0</v>
          </cell>
          <cell r="CN253">
            <v>0</v>
          </cell>
          <cell r="CO253">
            <v>0</v>
          </cell>
          <cell r="CP253">
            <v>4.2441269999999998</v>
          </cell>
          <cell r="CQ253">
            <v>0</v>
          </cell>
          <cell r="CR253">
            <v>0</v>
          </cell>
          <cell r="CS253">
            <v>10.565649000000001</v>
          </cell>
          <cell r="CT253">
            <v>0</v>
          </cell>
          <cell r="CU253">
            <v>0</v>
          </cell>
          <cell r="CV253">
            <v>0</v>
          </cell>
          <cell r="CW253">
            <v>0</v>
          </cell>
          <cell r="CX253">
            <v>0</v>
          </cell>
          <cell r="CY253">
            <v>0</v>
          </cell>
          <cell r="CZ253">
            <v>0</v>
          </cell>
          <cell r="DA253">
            <v>0</v>
          </cell>
        </row>
        <row r="263">
          <cell r="BB263">
            <v>1.20657803E-2</v>
          </cell>
          <cell r="BC263">
            <v>2.8273589440000003E-2</v>
          </cell>
          <cell r="BD263">
            <v>2.2531893040000001E-2</v>
          </cell>
          <cell r="BE263">
            <v>1.7008994999999999E-2</v>
          </cell>
          <cell r="BF263">
            <v>1.3170313186000001E-2</v>
          </cell>
          <cell r="BG263">
            <v>1.6998110612000003E-2</v>
          </cell>
          <cell r="BH263">
            <v>2.4213023959333339E-2</v>
          </cell>
          <cell r="BI263">
            <v>2.4414579840000002E-2</v>
          </cell>
          <cell r="BJ263">
            <v>2.5611402599999996E-2</v>
          </cell>
          <cell r="BK263">
            <v>3.4757014400000001E-2</v>
          </cell>
          <cell r="BL263">
            <v>5.4018434506760332E-2</v>
          </cell>
          <cell r="BM263">
            <v>8.9012346996000025E-2</v>
          </cell>
          <cell r="BN263">
            <v>0.13049655491600001</v>
          </cell>
          <cell r="BO263">
            <v>0.14319589845733335</v>
          </cell>
          <cell r="BP263">
            <v>0.22530669154870422</v>
          </cell>
          <cell r="BQ263">
            <v>0.25932661613912011</v>
          </cell>
          <cell r="BR263">
            <v>0.30349763226927623</v>
          </cell>
          <cell r="BS263">
            <v>0.47907736693685615</v>
          </cell>
          <cell r="BT263">
            <v>0.54857228373807199</v>
          </cell>
          <cell r="BU263">
            <v>0.46884711050433614</v>
          </cell>
          <cell r="BV263">
            <v>0.39017688637866665</v>
          </cell>
          <cell r="BW263">
            <v>0.37961010186799998</v>
          </cell>
          <cell r="BX263">
            <v>3.8998E-4</v>
          </cell>
          <cell r="BY263">
            <v>3.8998E-4</v>
          </cell>
          <cell r="BZ263">
            <v>3.8998E-4</v>
          </cell>
          <cell r="CA263">
            <v>3.8998E-4</v>
          </cell>
          <cell r="CB263">
            <v>2.3519405940942288</v>
          </cell>
          <cell r="CC263">
            <v>4.8024481667999988</v>
          </cell>
          <cell r="CD263">
            <v>4.6384140127545308</v>
          </cell>
          <cell r="CE263">
            <v>3.3391735752270018</v>
          </cell>
          <cell r="CF263">
            <v>3.2165724704079013</v>
          </cell>
          <cell r="CG263">
            <v>4.7842790494880827</v>
          </cell>
          <cell r="CH263">
            <v>6.3499423100461145</v>
          </cell>
          <cell r="CI263">
            <v>6.998586812134401</v>
          </cell>
          <cell r="CJ263">
            <v>8.9776093139598885</v>
          </cell>
          <cell r="CK263">
            <v>9.9326340153146138</v>
          </cell>
          <cell r="CL263">
            <v>15.724390883266382</v>
          </cell>
          <cell r="CM263">
            <v>24.989733369451887</v>
          </cell>
          <cell r="CN263">
            <v>44.719058434284982</v>
          </cell>
          <cell r="CO263">
            <v>51.648070878382939</v>
          </cell>
          <cell r="CP263">
            <v>87.059740602396147</v>
          </cell>
          <cell r="CQ263">
            <v>92.972071114212909</v>
          </cell>
          <cell r="CR263">
            <v>98.60908000421739</v>
          </cell>
          <cell r="CS263">
            <v>131.63367839817752</v>
          </cell>
          <cell r="CT263">
            <v>156.34546264649245</v>
          </cell>
          <cell r="CU263">
            <v>129.19673954374119</v>
          </cell>
          <cell r="CV263">
            <v>99.360277906945356</v>
          </cell>
          <cell r="CW263">
            <v>0</v>
          </cell>
          <cell r="CX263">
            <v>9.0564363999999994E-3</v>
          </cell>
          <cell r="CY263">
            <v>1.9364436799999999E-2</v>
          </cell>
          <cell r="CZ263">
            <v>1.2165648000000001E-2</v>
          </cell>
          <cell r="DA263">
            <v>2.0119011199999998E-2</v>
          </cell>
        </row>
        <row r="264">
          <cell r="BB264">
            <v>6.5389708000000001E-3</v>
          </cell>
          <cell r="BC264">
            <v>6.26915744E-3</v>
          </cell>
          <cell r="BD264">
            <v>5.9935000000000006E-3</v>
          </cell>
          <cell r="BE264">
            <v>6.2934132000000004E-3</v>
          </cell>
          <cell r="BF264">
            <v>5.7928264000000002E-3</v>
          </cell>
          <cell r="BG264">
            <v>5.9863561600000002E-3</v>
          </cell>
          <cell r="BH264">
            <v>4.0957595999999994E-3</v>
          </cell>
          <cell r="BI264">
            <v>8.5826904000000006E-3</v>
          </cell>
          <cell r="BJ264">
            <v>9.0857192E-3</v>
          </cell>
          <cell r="BK264">
            <v>5.2216908000000005E-3</v>
          </cell>
          <cell r="BL264">
            <v>8.0285879999999997E-3</v>
          </cell>
          <cell r="BM264">
            <v>7.7908364000000016E-3</v>
          </cell>
          <cell r="BN264">
            <v>1.8000705499999999E-2</v>
          </cell>
          <cell r="BO264">
            <v>2.2523641200000003E-2</v>
          </cell>
          <cell r="BP264">
            <v>1.4238816360000003E-2</v>
          </cell>
          <cell r="BQ264">
            <v>2.8304433992631581E-2</v>
          </cell>
          <cell r="BR264">
            <v>3.9993640733333329E-2</v>
          </cell>
          <cell r="BS264">
            <v>1.6059183644444447E-2</v>
          </cell>
          <cell r="BT264">
            <v>1.4172746000000005E-2</v>
          </cell>
          <cell r="BU264">
            <v>1.3941956800000002E-2</v>
          </cell>
          <cell r="BV264">
            <v>3.8998E-4</v>
          </cell>
          <cell r="BW264">
            <v>3.8998E-4</v>
          </cell>
          <cell r="BX264">
            <v>3.8998E-4</v>
          </cell>
          <cell r="BY264">
            <v>3.8998E-4</v>
          </cell>
          <cell r="BZ264">
            <v>3.8998E-4</v>
          </cell>
          <cell r="CA264">
            <v>3.8998E-4</v>
          </cell>
          <cell r="CB264">
            <v>1.2072745921729999</v>
          </cell>
          <cell r="CC264">
            <v>1.4078701668</v>
          </cell>
          <cell r="CD264">
            <v>1.65405943</v>
          </cell>
          <cell r="CE264">
            <v>1.7599831760000002</v>
          </cell>
          <cell r="CF264">
            <v>1.7092393519444444</v>
          </cell>
          <cell r="CG264">
            <v>2.1615187332999999</v>
          </cell>
          <cell r="CH264">
            <v>1.8221066952000002</v>
          </cell>
          <cell r="CI264">
            <v>3.0045046644999998</v>
          </cell>
          <cell r="CJ264">
            <v>3.7086692656000007</v>
          </cell>
          <cell r="CK264">
            <v>1.5536412188000002</v>
          </cell>
          <cell r="CL264">
            <v>2.0171307663000002</v>
          </cell>
          <cell r="CM264">
            <v>2.0653758240000002</v>
          </cell>
          <cell r="CN264">
            <v>6.2568385264000002</v>
          </cell>
          <cell r="CO264">
            <v>9.5804784413729998</v>
          </cell>
          <cell r="CP264">
            <v>7.7433980714000006</v>
          </cell>
          <cell r="CQ264">
            <v>11.120522253700001</v>
          </cell>
          <cell r="CR264">
            <v>12.9391053929</v>
          </cell>
          <cell r="CS264">
            <v>7.9604807568</v>
          </cell>
          <cell r="CT264">
            <v>6.8110831574000006</v>
          </cell>
          <cell r="CU264">
            <v>6.613715025866667</v>
          </cell>
          <cell r="CV264">
            <v>2.6092593391285712</v>
          </cell>
          <cell r="CW264">
            <v>0</v>
          </cell>
          <cell r="CX264">
            <v>9.0564363999999994E-3</v>
          </cell>
          <cell r="CY264">
            <v>8.7814368000000004E-3</v>
          </cell>
          <cell r="CZ264">
            <v>1.0083648000000001E-2</v>
          </cell>
          <cell r="DA264">
            <v>1.46390112E-2</v>
          </cell>
        </row>
        <row r="266">
          <cell r="BB266">
            <v>0</v>
          </cell>
          <cell r="BC266">
            <v>0</v>
          </cell>
          <cell r="BD266">
            <v>0</v>
          </cell>
          <cell r="BE266">
            <v>5.6058799999999993E-5</v>
          </cell>
          <cell r="BF266">
            <v>0</v>
          </cell>
          <cell r="BG266">
            <v>0</v>
          </cell>
          <cell r="BH266">
            <v>0</v>
          </cell>
          <cell r="BI266">
            <v>0</v>
          </cell>
          <cell r="BJ266">
            <v>0</v>
          </cell>
          <cell r="BK266">
            <v>0</v>
          </cell>
          <cell r="BL266">
            <v>0</v>
          </cell>
          <cell r="BM266">
            <v>0</v>
          </cell>
          <cell r="BN266">
            <v>0</v>
          </cell>
          <cell r="BO266">
            <v>3.5749999999999997E-7</v>
          </cell>
          <cell r="BP266">
            <v>0</v>
          </cell>
          <cell r="BQ266">
            <v>1.2698000000000001E-4</v>
          </cell>
          <cell r="BR266">
            <v>6.2605199999999999E-4</v>
          </cell>
          <cell r="BS266">
            <v>6.9775999999999991E-5</v>
          </cell>
          <cell r="BT266">
            <v>3.7419999999999999E-4</v>
          </cell>
          <cell r="BU266">
            <v>0</v>
          </cell>
          <cell r="BV266">
            <v>4.4589999999999999E-7</v>
          </cell>
          <cell r="BW266">
            <v>0</v>
          </cell>
          <cell r="BX266">
            <v>0</v>
          </cell>
          <cell r="BY266">
            <v>0</v>
          </cell>
          <cell r="BZ266">
            <v>0</v>
          </cell>
          <cell r="CA266">
            <v>0</v>
          </cell>
          <cell r="CB266">
            <v>0</v>
          </cell>
          <cell r="CC266">
            <v>0</v>
          </cell>
          <cell r="CD266">
            <v>0</v>
          </cell>
          <cell r="CE266">
            <v>9.1819999999999992E-3</v>
          </cell>
          <cell r="CF266">
            <v>0</v>
          </cell>
          <cell r="CG266">
            <v>0</v>
          </cell>
          <cell r="CH266">
            <v>0</v>
          </cell>
          <cell r="CI266">
            <v>0</v>
          </cell>
          <cell r="CJ266">
            <v>0</v>
          </cell>
          <cell r="CK266">
            <v>0</v>
          </cell>
          <cell r="CL266">
            <v>0</v>
          </cell>
          <cell r="CM266">
            <v>0</v>
          </cell>
          <cell r="CN266">
            <v>0</v>
          </cell>
          <cell r="CO266">
            <v>1.4300000000000001E-4</v>
          </cell>
          <cell r="CP266">
            <v>0</v>
          </cell>
          <cell r="CR266">
            <v>0.116005</v>
          </cell>
          <cell r="CS266">
            <v>1.5106E-2</v>
          </cell>
          <cell r="CT266">
            <v>3.7419999999999995E-2</v>
          </cell>
          <cell r="CU266">
            <v>0</v>
          </cell>
          <cell r="CV266">
            <v>9.7999999999999997E-5</v>
          </cell>
          <cell r="CW266">
            <v>0</v>
          </cell>
          <cell r="CX266">
            <v>0</v>
          </cell>
          <cell r="CY266">
            <v>0</v>
          </cell>
          <cell r="CZ266">
            <v>0</v>
          </cell>
          <cell r="DA266">
            <v>0</v>
          </cell>
        </row>
        <row r="267">
          <cell r="BB267">
            <v>4.7101599999999997E-3</v>
          </cell>
          <cell r="BC267">
            <v>2.091142E-2</v>
          </cell>
          <cell r="BD267">
            <v>1.5695420000000002E-2</v>
          </cell>
          <cell r="BE267">
            <v>7.5122629999999999E-3</v>
          </cell>
          <cell r="BF267">
            <v>5.0874049999999997E-3</v>
          </cell>
          <cell r="BG267">
            <v>8.5675600000000001E-3</v>
          </cell>
          <cell r="BH267">
            <v>1.7774413333333336E-2</v>
          </cell>
          <cell r="BI267">
            <v>1.316229E-2</v>
          </cell>
          <cell r="BJ267">
            <v>1.4527319999999998E-2</v>
          </cell>
          <cell r="BK267">
            <v>2.7173859533333334E-2</v>
          </cell>
          <cell r="BL267">
            <v>4.2463158373426992E-2</v>
          </cell>
          <cell r="BM267">
            <v>6.8470533E-2</v>
          </cell>
          <cell r="BN267">
            <v>8.576630751799999E-2</v>
          </cell>
          <cell r="BO267">
            <v>8.178861233333333E-2</v>
          </cell>
          <cell r="BP267">
            <v>0.1386166710440376</v>
          </cell>
          <cell r="BQ267">
            <v>0.12423096305848852</v>
          </cell>
          <cell r="BR267">
            <v>0.11637363477994285</v>
          </cell>
          <cell r="BS267">
            <v>0.13462848260841165</v>
          </cell>
          <cell r="BT267">
            <v>0.22356228243407222</v>
          </cell>
          <cell r="BU267">
            <v>0.21497791277233605</v>
          </cell>
          <cell r="BV267">
            <v>0.25114689581600003</v>
          </cell>
          <cell r="BW267">
            <v>0.37922012186799997</v>
          </cell>
          <cell r="BX267">
            <v>0</v>
          </cell>
          <cell r="BY267">
            <v>0</v>
          </cell>
          <cell r="BZ267">
            <v>0</v>
          </cell>
          <cell r="CA267">
            <v>0</v>
          </cell>
          <cell r="CB267">
            <v>0.95214900192122953</v>
          </cell>
          <cell r="CC267">
            <v>3.0789999999999997</v>
          </cell>
          <cell r="CD267">
            <v>2.8412685827545312</v>
          </cell>
          <cell r="CE267">
            <v>1.1496733992270014</v>
          </cell>
          <cell r="CF267">
            <v>1.1632989075634572</v>
          </cell>
          <cell r="CG267">
            <v>2.0489373161880819</v>
          </cell>
          <cell r="CH267">
            <v>3.9989641148461144</v>
          </cell>
          <cell r="CI267">
            <v>3.2788941476344005</v>
          </cell>
          <cell r="CJ267">
            <v>4.6844980483598864</v>
          </cell>
          <cell r="CK267">
            <v>7.6256981298479456</v>
          </cell>
          <cell r="CL267">
            <v>12.489614783633048</v>
          </cell>
          <cell r="CM267">
            <v>18.559612545451884</v>
          </cell>
          <cell r="CN267">
            <v>28.022999907884984</v>
          </cell>
          <cell r="CO267">
            <v>26.925104770343282</v>
          </cell>
          <cell r="CP267">
            <v>50.455726697662833</v>
          </cell>
          <cell r="CQ267">
            <v>39.688833860512922</v>
          </cell>
          <cell r="CR267">
            <v>34.366981611317406</v>
          </cell>
          <cell r="CS267">
            <v>40.216782641377506</v>
          </cell>
          <cell r="CT267">
            <v>59.662734989092442</v>
          </cell>
          <cell r="CU267">
            <v>55.384426517874545</v>
          </cell>
          <cell r="CV267">
            <v>66.460039567816821</v>
          </cell>
          <cell r="CW267">
            <v>0</v>
          </cell>
          <cell r="CX267">
            <v>0</v>
          </cell>
          <cell r="CY267">
            <v>0</v>
          </cell>
          <cell r="CZ267">
            <v>0</v>
          </cell>
          <cell r="DA267">
            <v>1.3319999999999999E-3</v>
          </cell>
        </row>
        <row r="268">
          <cell r="BB268">
            <v>5.3247400000000001E-4</v>
          </cell>
          <cell r="BC268">
            <v>9.0737200000000004E-4</v>
          </cell>
          <cell r="BD268">
            <v>8.4297303999999996E-4</v>
          </cell>
          <cell r="BE268">
            <v>3.0812600000000002E-3</v>
          </cell>
          <cell r="BF268">
            <v>1.8673520399999999E-3</v>
          </cell>
          <cell r="BG268">
            <v>1.9997722E-3</v>
          </cell>
          <cell r="BH268">
            <v>2.02281908E-3</v>
          </cell>
          <cell r="BI268">
            <v>1.3509950400000003E-3</v>
          </cell>
          <cell r="BJ268">
            <v>8.8065999999999991E-4</v>
          </cell>
          <cell r="BK268">
            <v>7.3546000000000006E-4</v>
          </cell>
          <cell r="BL268">
            <v>1.4767599999999997E-3</v>
          </cell>
          <cell r="BM268">
            <v>1.17476E-3</v>
          </cell>
          <cell r="BN268">
            <v>9.3001999999999994E-4</v>
          </cell>
          <cell r="BO268">
            <v>1.6365513999999999E-3</v>
          </cell>
          <cell r="BP268">
            <v>1.3431600000000001E-3</v>
          </cell>
          <cell r="BQ268">
            <v>1.3616694719999999E-3</v>
          </cell>
          <cell r="BR268">
            <v>1.3614050360000001E-3</v>
          </cell>
          <cell r="BS268">
            <v>1.5592647999999997E-3</v>
          </cell>
          <cell r="BT268">
            <v>8.3010000000000007E-4</v>
          </cell>
          <cell r="BU268">
            <v>2.2932E-3</v>
          </cell>
          <cell r="BV268">
            <v>1.90420678E-3</v>
          </cell>
          <cell r="BW268">
            <v>0</v>
          </cell>
          <cell r="BX268">
            <v>0</v>
          </cell>
          <cell r="BY268">
            <v>0</v>
          </cell>
          <cell r="BZ268">
            <v>0</v>
          </cell>
          <cell r="CA268">
            <v>0</v>
          </cell>
          <cell r="CB268">
            <v>0.143622</v>
          </cell>
          <cell r="CC268">
            <v>0.25107099999999999</v>
          </cell>
          <cell r="CD268">
            <v>0.14308600000000002</v>
          </cell>
          <cell r="CE268">
            <v>0.40699999999999997</v>
          </cell>
          <cell r="CF268">
            <v>0.27623836480000002</v>
          </cell>
          <cell r="CG268">
            <v>0.49419099999999999</v>
          </cell>
          <cell r="CH268">
            <v>0.4645979999999999</v>
          </cell>
          <cell r="CI268">
            <v>0.39683099999999993</v>
          </cell>
          <cell r="CJ268">
            <v>0.28229399999999999</v>
          </cell>
          <cell r="CK268">
            <v>0.27542999999999995</v>
          </cell>
          <cell r="CL268">
            <v>0.58362599999999998</v>
          </cell>
          <cell r="CM268">
            <v>0.47978100000000001</v>
          </cell>
          <cell r="CN268">
            <v>0.44844199999999995</v>
          </cell>
          <cell r="CO268">
            <v>0.92454799999999993</v>
          </cell>
          <cell r="CP268">
            <v>0.93274099999999993</v>
          </cell>
          <cell r="CQ268">
            <v>0.643509</v>
          </cell>
          <cell r="CR268">
            <v>0.57723200000000008</v>
          </cell>
          <cell r="CS268">
            <v>0.57571499999999987</v>
          </cell>
          <cell r="CT268">
            <v>0.44958399999999998</v>
          </cell>
          <cell r="CU268">
            <v>1.295202</v>
          </cell>
          <cell r="CV268">
            <v>0.86310599999999993</v>
          </cell>
          <cell r="CW268">
            <v>0</v>
          </cell>
          <cell r="CX268">
            <v>0</v>
          </cell>
          <cell r="CY268">
            <v>1.0582999999999999E-2</v>
          </cell>
          <cell r="CZ268">
            <v>0</v>
          </cell>
          <cell r="DA268">
            <v>0</v>
          </cell>
        </row>
        <row r="269">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4.8460999999999992E-6</v>
          </cell>
          <cell r="BT269">
            <v>0</v>
          </cell>
          <cell r="BU269">
            <v>0</v>
          </cell>
          <cell r="BV269">
            <v>0</v>
          </cell>
          <cell r="BW269">
            <v>0</v>
          </cell>
          <cell r="BX269">
            <v>0</v>
          </cell>
          <cell r="BY269">
            <v>0</v>
          </cell>
          <cell r="BZ269">
            <v>0</v>
          </cell>
          <cell r="CA269">
            <v>0</v>
          </cell>
          <cell r="CB269">
            <v>0</v>
          </cell>
          <cell r="CC269">
            <v>0</v>
          </cell>
          <cell r="CD269">
            <v>0</v>
          </cell>
          <cell r="CE269">
            <v>0</v>
          </cell>
          <cell r="CF269">
            <v>4.8460999999999992E-6</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v>0</v>
          </cell>
          <cell r="CU269">
            <v>0</v>
          </cell>
          <cell r="CV269">
            <v>0</v>
          </cell>
          <cell r="CW269">
            <v>0</v>
          </cell>
          <cell r="CX269">
            <v>0</v>
          </cell>
          <cell r="CY269">
            <v>0</v>
          </cell>
          <cell r="CZ269">
            <v>0</v>
          </cell>
          <cell r="DA269">
            <v>0</v>
          </cell>
        </row>
        <row r="272">
          <cell r="BB272">
            <v>0</v>
          </cell>
          <cell r="BC272">
            <v>0</v>
          </cell>
          <cell r="BD272">
            <v>0</v>
          </cell>
          <cell r="BE272">
            <v>0</v>
          </cell>
          <cell r="BF272">
            <v>0</v>
          </cell>
          <cell r="BG272">
            <v>0</v>
          </cell>
          <cell r="BH272">
            <v>0</v>
          </cell>
          <cell r="BI272">
            <v>0</v>
          </cell>
          <cell r="BJ272">
            <v>0</v>
          </cell>
          <cell r="BK272">
            <v>0</v>
          </cell>
          <cell r="BL272">
            <v>0</v>
          </cell>
          <cell r="BM272">
            <v>0</v>
          </cell>
          <cell r="BN272">
            <v>0</v>
          </cell>
          <cell r="BO272">
            <v>0</v>
          </cell>
          <cell r="BP272">
            <v>0</v>
          </cell>
          <cell r="BQ272">
            <v>0</v>
          </cell>
          <cell r="BR272">
            <v>0</v>
          </cell>
          <cell r="BS272">
            <v>0</v>
          </cell>
          <cell r="BT272">
            <v>0</v>
          </cell>
          <cell r="BU272">
            <v>0</v>
          </cell>
          <cell r="BV272">
            <v>0</v>
          </cell>
          <cell r="BW272">
            <v>0</v>
          </cell>
          <cell r="BX272">
            <v>0</v>
          </cell>
          <cell r="BY272">
            <v>0</v>
          </cell>
          <cell r="BZ272">
            <v>0</v>
          </cell>
          <cell r="CA272">
            <v>0</v>
          </cell>
          <cell r="CB272">
            <v>0</v>
          </cell>
          <cell r="CC272">
            <v>0</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v>0</v>
          </cell>
          <cell r="CU272">
            <v>0</v>
          </cell>
          <cell r="CV272">
            <v>0</v>
          </cell>
          <cell r="CW272">
            <v>0</v>
          </cell>
          <cell r="CX272">
            <v>0</v>
          </cell>
          <cell r="CY272">
            <v>0</v>
          </cell>
          <cell r="CZ272">
            <v>0</v>
          </cell>
          <cell r="DA272">
            <v>0</v>
          </cell>
        </row>
      </sheetData>
      <sheetData sheetId="30">
        <row r="263">
          <cell r="BB263">
            <v>4.294289850457405E-5</v>
          </cell>
          <cell r="BC263">
            <v>1.1340492549263666E-4</v>
          </cell>
          <cell r="BD263">
            <v>1.0419445290462377E-4</v>
          </cell>
          <cell r="BE263">
            <v>8.0857009606696763E-4</v>
          </cell>
          <cell r="BF263">
            <v>6.7678987063175204E-4</v>
          </cell>
          <cell r="BG263">
            <v>6.5060057242063345E-4</v>
          </cell>
          <cell r="BH263">
            <v>7.747614532679747E-4</v>
          </cell>
          <cell r="BI263">
            <v>7.2632043725489909E-4</v>
          </cell>
          <cell r="BJ263">
            <v>4.1890474797185063E-4</v>
          </cell>
          <cell r="BK263">
            <v>2.9982892355810585E-3</v>
          </cell>
          <cell r="BL263">
            <v>5.6453314333333301E-3</v>
          </cell>
          <cell r="BM263">
            <v>5.6621172492964883E-3</v>
          </cell>
          <cell r="BN263">
            <v>2.8212953023504066E-3</v>
          </cell>
          <cell r="BO263">
            <v>4.3129692894976037E-3</v>
          </cell>
          <cell r="BP263">
            <v>9.3985829539124828E-3</v>
          </cell>
          <cell r="BQ263">
            <v>2.6473654041018297E-3</v>
          </cell>
          <cell r="BR263">
            <v>2.3851449262944305E-3</v>
          </cell>
          <cell r="BS263">
            <v>5.0769881552371714E-3</v>
          </cell>
          <cell r="BT263">
            <v>7.205613118675242E-3</v>
          </cell>
          <cell r="BU263">
            <v>8.0011475320091625E-3</v>
          </cell>
          <cell r="BV263">
            <v>1.6937258800000042E-3</v>
          </cell>
          <cell r="BW263">
            <v>7.9048620000004817E-4</v>
          </cell>
          <cell r="BX263">
            <v>7.9047220000000003E-4</v>
          </cell>
          <cell r="BY263">
            <v>7.9047220000000003E-4</v>
          </cell>
          <cell r="BZ263">
            <v>7.9047220000000003E-4</v>
          </cell>
          <cell r="CA263">
            <v>7.9047220000000003E-4</v>
          </cell>
          <cell r="CB263">
            <v>0.24080480728500003</v>
          </cell>
          <cell r="CC263">
            <v>0.11916222320000038</v>
          </cell>
          <cell r="CD263">
            <v>8.1929957200000306E-2</v>
          </cell>
          <cell r="CE263">
            <v>0.5484136074799999</v>
          </cell>
          <cell r="CF263">
            <v>0.24971173987555581</v>
          </cell>
          <cell r="CG263">
            <v>0.23014671732000014</v>
          </cell>
          <cell r="CH263">
            <v>0.61809118933999985</v>
          </cell>
          <cell r="CI263">
            <v>0.63467375988181329</v>
          </cell>
          <cell r="CJ263">
            <v>0.10986325679999971</v>
          </cell>
          <cell r="CK263">
            <v>0.72507811614049378</v>
          </cell>
          <cell r="CL263">
            <v>1.5508918189000007</v>
          </cell>
          <cell r="CM263">
            <v>1.6959606134249627</v>
          </cell>
          <cell r="CN263">
            <v>0.88541484160000294</v>
          </cell>
          <cell r="CO263">
            <v>1.4190028317737324</v>
          </cell>
          <cell r="CP263">
            <v>3.6288378385881108</v>
          </cell>
          <cell r="CQ263">
            <v>1.0032753270491122</v>
          </cell>
          <cell r="CR263">
            <v>0.64186447462352247</v>
          </cell>
          <cell r="CS263">
            <v>1.5108744017999793</v>
          </cell>
          <cell r="CT263">
            <v>2.5587400332697654</v>
          </cell>
          <cell r="CU263">
            <v>2.8210352251333353</v>
          </cell>
          <cell r="CV263">
            <v>1.2805578170019081</v>
          </cell>
          <cell r="CW263">
            <v>0</v>
          </cell>
          <cell r="CX263">
            <v>-9.0564363999999994E-3</v>
          </cell>
          <cell r="CY263">
            <v>-1.9364436799999999E-2</v>
          </cell>
          <cell r="CZ263">
            <v>-1.2165648000000001E-2</v>
          </cell>
          <cell r="DA263">
            <v>-2.0119011199999998E-2</v>
          </cell>
        </row>
        <row r="264">
          <cell r="BB264">
            <v>4.2942898504574104E-5</v>
          </cell>
          <cell r="BC264">
            <v>1.0640492549264013E-4</v>
          </cell>
          <cell r="BD264">
            <v>1.0405445290462377E-4</v>
          </cell>
          <cell r="BE264">
            <v>7.9957369606696756E-4</v>
          </cell>
          <cell r="BF264">
            <v>6.74184300631752E-4</v>
          </cell>
          <cell r="BG264">
            <v>2.0229515242063467E-4</v>
          </cell>
          <cell r="BH264">
            <v>8.8130000000000893E-5</v>
          </cell>
          <cell r="BI264">
            <v>2.1945399999999876E-4</v>
          </cell>
          <cell r="BJ264">
            <v>2.9440806797185239E-4</v>
          </cell>
          <cell r="BK264">
            <v>2.9318326355810623E-3</v>
          </cell>
          <cell r="BL264">
            <v>5.5870438333333328E-3</v>
          </cell>
          <cell r="BM264">
            <v>5.0996879826298233E-3</v>
          </cell>
          <cell r="BN264">
            <v>2.096469602350424E-3</v>
          </cell>
          <cell r="BO264">
            <v>2.5200724694976048E-3</v>
          </cell>
          <cell r="BP264">
            <v>8.36990579391249E-3</v>
          </cell>
          <cell r="BQ264">
            <v>1.9182430841018475E-3</v>
          </cell>
          <cell r="BR264">
            <v>1.4826282714404291E-3</v>
          </cell>
          <cell r="BS264">
            <v>4.1326096962058237E-3</v>
          </cell>
          <cell r="BT264">
            <v>6.0487631193235584E-3</v>
          </cell>
          <cell r="BU264">
            <v>7.4707393386758657E-3</v>
          </cell>
          <cell r="BV264">
            <v>7.9047220000000003E-4</v>
          </cell>
          <cell r="BW264">
            <v>7.9047220000000003E-4</v>
          </cell>
          <cell r="BX264">
            <v>7.9047220000000003E-4</v>
          </cell>
          <cell r="BY264">
            <v>7.9047220000000003E-4</v>
          </cell>
          <cell r="BZ264">
            <v>7.9047220000000003E-4</v>
          </cell>
          <cell r="CA264">
            <v>7.9047220000000003E-4</v>
          </cell>
          <cell r="CB264">
            <v>0.23085180728500007</v>
          </cell>
          <cell r="CC264">
            <v>0.11691122319999993</v>
          </cell>
          <cell r="CD264">
            <v>8.1387957199999861E-2</v>
          </cell>
          <cell r="CE264">
            <v>0.25606861280000004</v>
          </cell>
          <cell r="CF264">
            <v>0.2465064587555558</v>
          </cell>
          <cell r="CG264">
            <v>0.10917775190000022</v>
          </cell>
          <cell r="CH264">
            <v>7.6626692000000066E-2</v>
          </cell>
          <cell r="CI264">
            <v>6.1943859000000302E-2</v>
          </cell>
          <cell r="CJ264">
            <v>8.3903256800000159E-2</v>
          </cell>
          <cell r="CK264">
            <v>0.6428089227999999</v>
          </cell>
          <cell r="CL264">
            <v>1.2703878189</v>
          </cell>
          <cell r="CM264">
            <v>1.378298544</v>
          </cell>
          <cell r="CN264">
            <v>0.49788184160000049</v>
          </cell>
          <cell r="CO264">
            <v>0.8299423128269996</v>
          </cell>
          <cell r="CP264">
            <v>3.0478785641000004</v>
          </cell>
          <cell r="CQ264">
            <v>0.59052873079999824</v>
          </cell>
          <cell r="CR264">
            <v>0.37494239410000013</v>
          </cell>
          <cell r="CS264">
            <v>1.1629064017999997</v>
          </cell>
          <cell r="CT264">
            <v>2.0359047616000003</v>
          </cell>
          <cell r="CU264">
            <v>2.5281652251333333</v>
          </cell>
          <cell r="CV264">
            <v>0.94699692700000027</v>
          </cell>
          <cell r="CW264">
            <v>0</v>
          </cell>
          <cell r="CX264">
            <v>-9.0564363999999994E-3</v>
          </cell>
          <cell r="CY264">
            <v>-8.7814368000000004E-3</v>
          </cell>
          <cell r="CZ264">
            <v>-1.0083648000000001E-2</v>
          </cell>
          <cell r="DA264">
            <v>-1.46390112E-2</v>
          </cell>
        </row>
      </sheetData>
      <sheetData sheetId="31">
        <row r="20">
          <cell r="AL20">
            <v>3.1098999999999998E-2</v>
          </cell>
          <cell r="AO20">
            <v>1.2008E-2</v>
          </cell>
          <cell r="AP20">
            <v>0.457594</v>
          </cell>
          <cell r="AQ20">
            <v>0.80470399999999997</v>
          </cell>
          <cell r="AR20">
            <v>1.1518139999999999</v>
          </cell>
          <cell r="AS20">
            <v>1.916841</v>
          </cell>
          <cell r="AT20">
            <v>1.238202</v>
          </cell>
          <cell r="AU20">
            <v>2.4416089999999997</v>
          </cell>
        </row>
        <row r="23">
          <cell r="AK23">
            <v>0.23513399999999998</v>
          </cell>
          <cell r="AL23">
            <v>0.28532599999999997</v>
          </cell>
          <cell r="AM23">
            <v>0.30113799999999996</v>
          </cell>
          <cell r="AN23">
            <v>0.69583399999999995</v>
          </cell>
          <cell r="AO23">
            <v>1.454653</v>
          </cell>
          <cell r="AP23">
            <v>1.8455889999999999</v>
          </cell>
          <cell r="AQ23">
            <v>2.3523974999999999</v>
          </cell>
          <cell r="AR23">
            <v>2.8592059999999999</v>
          </cell>
          <cell r="AS23">
            <v>1.0282179999999999</v>
          </cell>
          <cell r="AT23">
            <v>0.985205</v>
          </cell>
          <cell r="AU23">
            <v>0.83913499999999996</v>
          </cell>
        </row>
        <row r="47">
          <cell r="AK47">
            <v>2.9357880000000001</v>
          </cell>
          <cell r="AL47">
            <v>4.6827129999999997</v>
          </cell>
          <cell r="AM47">
            <v>9.7938449999999992</v>
          </cell>
          <cell r="AN47">
            <v>7.7137949999999993</v>
          </cell>
          <cell r="AO47">
            <v>11.157178999999999</v>
          </cell>
          <cell r="AP47">
            <v>16.232637</v>
          </cell>
          <cell r="AQ47">
            <v>13.3404215</v>
          </cell>
          <cell r="AR47">
            <v>10.448205999999999</v>
          </cell>
          <cell r="AS47">
            <v>12.256717999999999</v>
          </cell>
          <cell r="AT47">
            <v>17.799748999999998</v>
          </cell>
          <cell r="AU47">
            <v>22.934432999999999</v>
          </cell>
        </row>
        <row r="64">
          <cell r="AK64">
            <v>0.31346399999999996</v>
          </cell>
          <cell r="AL64">
            <v>0.246365</v>
          </cell>
          <cell r="AM64">
            <v>6.9955000000000003E-2</v>
          </cell>
          <cell r="AN64">
            <v>0.17875199999999999</v>
          </cell>
          <cell r="AO64">
            <v>0.118046</v>
          </cell>
          <cell r="AP64">
            <v>0.286941</v>
          </cell>
          <cell r="AQ64">
            <v>0.31702849999999999</v>
          </cell>
          <cell r="AR64">
            <v>0.34711599999999998</v>
          </cell>
          <cell r="AS64">
            <v>0.54766499999999996</v>
          </cell>
          <cell r="AT64">
            <v>0.58180299999999996</v>
          </cell>
          <cell r="AU64">
            <v>0.24194499999999999</v>
          </cell>
        </row>
        <row r="85">
          <cell r="AK85">
            <v>0.32268999999999998</v>
          </cell>
          <cell r="AL85">
            <v>0.31827699999999998</v>
          </cell>
          <cell r="AM85">
            <v>0.29683999999999999</v>
          </cell>
          <cell r="AN85">
            <v>0.45829599999999998</v>
          </cell>
          <cell r="AO85">
            <v>0.514706</v>
          </cell>
          <cell r="AP85">
            <v>0.414682</v>
          </cell>
          <cell r="AQ85">
            <v>0.338565</v>
          </cell>
          <cell r="AR85">
            <v>0.26244800000000001</v>
          </cell>
          <cell r="AS85">
            <v>0.405864</v>
          </cell>
          <cell r="AT85">
            <v>0.47954199999999997</v>
          </cell>
          <cell r="AU85">
            <v>0.518509</v>
          </cell>
        </row>
        <row r="91">
          <cell r="AK91">
            <v>1.7318999999999998E-2</v>
          </cell>
          <cell r="AL91">
            <v>3.1439000000000002E-2</v>
          </cell>
          <cell r="AM91">
            <v>2.0784E-2</v>
          </cell>
          <cell r="AN91">
            <v>1.7011999999999999E-2</v>
          </cell>
          <cell r="AO91">
            <v>0.51489099999999999</v>
          </cell>
          <cell r="AP91">
            <v>0.26333799999999996</v>
          </cell>
          <cell r="AQ91">
            <v>0.34246749999999998</v>
          </cell>
          <cell r="AR91">
            <v>0.421597</v>
          </cell>
          <cell r="AS91">
            <v>0.165019</v>
          </cell>
          <cell r="AT91">
            <v>0.107667</v>
          </cell>
          <cell r="AU91">
            <v>8.8903999999999997E-2</v>
          </cell>
        </row>
        <row r="105">
          <cell r="AK105">
            <v>0.42908399999999997</v>
          </cell>
          <cell r="AL105">
            <v>0.27777399999999997</v>
          </cell>
          <cell r="AM105">
            <v>0.417794</v>
          </cell>
          <cell r="AN105">
            <v>0.67796000000000001</v>
          </cell>
          <cell r="AO105">
            <v>0.18138599999999999</v>
          </cell>
          <cell r="AP105">
            <v>4.2734999999999995E-2</v>
          </cell>
          <cell r="AQ105">
            <v>0.24636849999999999</v>
          </cell>
          <cell r="AR105">
            <v>0.45000199999999996</v>
          </cell>
          <cell r="AS105">
            <v>0.81569599999999998</v>
          </cell>
          <cell r="AT105">
            <v>0.55605700000000002</v>
          </cell>
          <cell r="AU105">
            <v>2.6483819999999998</v>
          </cell>
        </row>
        <row r="108">
          <cell r="AK108">
            <v>0.24177099999999999</v>
          </cell>
          <cell r="AL108">
            <v>0.291103</v>
          </cell>
          <cell r="AM108">
            <v>1.0935779999999999</v>
          </cell>
          <cell r="AN108">
            <v>2.4341309999999998</v>
          </cell>
          <cell r="AO108">
            <v>1.688631</v>
          </cell>
          <cell r="AP108">
            <v>3.6080729999999996</v>
          </cell>
          <cell r="AQ108">
            <v>4.4170259999999999</v>
          </cell>
          <cell r="AR108">
            <v>5.2259789999999997</v>
          </cell>
          <cell r="AS108">
            <v>16.291594</v>
          </cell>
          <cell r="AT108">
            <v>12.513308</v>
          </cell>
          <cell r="AU108">
            <v>9.3466749999999994</v>
          </cell>
        </row>
        <row r="138">
          <cell r="AN138">
            <v>9.5599999999999991E-3</v>
          </cell>
          <cell r="AP138">
            <v>9.9509999999999998E-3</v>
          </cell>
          <cell r="AQ138">
            <v>4.9754999999999999E-3</v>
          </cell>
          <cell r="AT138">
            <v>3.1220999999999999E-2</v>
          </cell>
          <cell r="AU138">
            <v>0.54569699999999999</v>
          </cell>
        </row>
        <row r="160">
          <cell r="AK160">
            <v>0.55730199999999996</v>
          </cell>
          <cell r="AL160">
            <v>1.0123279999999999</v>
          </cell>
          <cell r="AM160">
            <v>1.0177779999999998</v>
          </cell>
          <cell r="AN160">
            <v>1.6537839999999999</v>
          </cell>
          <cell r="AO160">
            <v>1.0022599999999999</v>
          </cell>
          <cell r="AP160">
            <v>0.87614399999999992</v>
          </cell>
          <cell r="AQ160">
            <v>1.2824529999999998</v>
          </cell>
          <cell r="AR160">
            <v>1.6887619999999999</v>
          </cell>
          <cell r="AS160">
            <v>1.6170659999999999</v>
          </cell>
          <cell r="AT160">
            <v>2.0773419999999998</v>
          </cell>
          <cell r="AU160">
            <v>1.7524229999999998</v>
          </cell>
        </row>
        <row r="161">
          <cell r="AK161">
            <v>7.4027999999999997E-2</v>
          </cell>
          <cell r="AL161">
            <v>8.9902999999999997E-2</v>
          </cell>
          <cell r="AQ161">
            <v>0</v>
          </cell>
        </row>
        <row r="183">
          <cell r="AK183">
            <v>8.6689999999999996E-3</v>
          </cell>
          <cell r="AM183">
            <v>1.1928999999999999E-2</v>
          </cell>
          <cell r="AN183">
            <v>3.718E-3</v>
          </cell>
          <cell r="AO183">
            <v>1.0957E-2</v>
          </cell>
          <cell r="AP183">
            <v>1.766E-3</v>
          </cell>
          <cell r="AQ183">
            <v>8.83E-4</v>
          </cell>
          <cell r="AS183">
            <v>1.2586999999999999E-2</v>
          </cell>
        </row>
        <row r="206">
          <cell r="AO206">
            <v>0.60175400000000001</v>
          </cell>
          <cell r="AQ206">
            <v>5.1301199999999998</v>
          </cell>
          <cell r="AR206">
            <v>9.971385999999999</v>
          </cell>
          <cell r="AS206">
            <v>17.403379999999999</v>
          </cell>
          <cell r="AT206">
            <v>25.575340999999998</v>
          </cell>
          <cell r="AU206">
            <v>15.075851</v>
          </cell>
        </row>
        <row r="228">
          <cell r="AK228">
            <v>0.59850999999999999</v>
          </cell>
          <cell r="AL228">
            <v>0.69085299999999994</v>
          </cell>
          <cell r="AM228">
            <v>0.43601699999999999</v>
          </cell>
          <cell r="AN228">
            <v>0.69395600000000002</v>
          </cell>
          <cell r="AO228">
            <v>0.67193999999999998</v>
          </cell>
          <cell r="AP228">
            <v>0.91482199999999991</v>
          </cell>
          <cell r="AQ228">
            <v>1.2561495</v>
          </cell>
          <cell r="AR228">
            <v>1.597477</v>
          </cell>
          <cell r="AS228">
            <v>0.66039599999999998</v>
          </cell>
          <cell r="AT228">
            <v>0.41406799999999999</v>
          </cell>
          <cell r="AU228">
            <v>1.1324939999999999</v>
          </cell>
        </row>
        <row r="247">
          <cell r="AK247">
            <v>9.7308999999999993E-2</v>
          </cell>
          <cell r="AL247">
            <v>0.17741999999999999</v>
          </cell>
          <cell r="AM247">
            <v>0.240424</v>
          </cell>
          <cell r="AN247">
            <v>0.38410699999999998</v>
          </cell>
          <cell r="AO247">
            <v>0.42332599999999998</v>
          </cell>
          <cell r="AP247">
            <v>0.41480400000000001</v>
          </cell>
          <cell r="AQ247">
            <v>0.40087649999999997</v>
          </cell>
          <cell r="AR247">
            <v>0.38694899999999999</v>
          </cell>
          <cell r="AS247">
            <v>0.30484699999999998</v>
          </cell>
          <cell r="AT247">
            <v>0.23128499999999999</v>
          </cell>
          <cell r="AU247">
            <v>0.44389299999999998</v>
          </cell>
        </row>
        <row r="253">
          <cell r="AL253">
            <v>6.7799999999999996E-3</v>
          </cell>
          <cell r="AM253">
            <v>0.27600999999999998</v>
          </cell>
          <cell r="AN253">
            <v>7.5469999999999999E-3</v>
          </cell>
          <cell r="AO253">
            <v>6.8734999999999991E-2</v>
          </cell>
          <cell r="AP253">
            <v>0.150036</v>
          </cell>
          <cell r="AQ253">
            <v>0.43660399999999999</v>
          </cell>
          <cell r="AR253">
            <v>0.72317199999999993</v>
          </cell>
          <cell r="AS253">
            <v>2.443397</v>
          </cell>
          <cell r="AT253">
            <v>3.0418469999999997</v>
          </cell>
          <cell r="AU253">
            <v>8.1605600000000003</v>
          </cell>
        </row>
        <row r="263">
          <cell r="AK263">
            <v>6.0958410000000018</v>
          </cell>
          <cell r="AL263">
            <v>8.5945059999999955</v>
          </cell>
          <cell r="AM263">
            <v>14.941250000000002</v>
          </cell>
          <cell r="AN263">
            <v>19.295308999999996</v>
          </cell>
          <cell r="AO263">
            <v>20.086144000000001</v>
          </cell>
          <cell r="AP263">
            <v>26.732707000000008</v>
          </cell>
          <cell r="AQ263">
            <v>32.257308000000002</v>
          </cell>
          <cell r="AR263">
            <v>37.781908999999992</v>
          </cell>
          <cell r="AS263">
            <v>58.001435000000015</v>
          </cell>
          <cell r="AT263">
            <v>68.093457000000001</v>
          </cell>
          <cell r="AU263">
            <v>69.371955</v>
          </cell>
          <cell r="AV263">
            <v>0</v>
          </cell>
          <cell r="AW263">
            <v>0</v>
          </cell>
          <cell r="AX263">
            <v>0</v>
          </cell>
          <cell r="AY263">
            <v>0</v>
          </cell>
          <cell r="AZ263">
            <v>0</v>
          </cell>
          <cell r="BA263">
            <v>0</v>
          </cell>
        </row>
      </sheetData>
      <sheetData sheetId="32">
        <row r="20">
          <cell r="BB20">
            <v>0</v>
          </cell>
          <cell r="BC20">
            <v>0</v>
          </cell>
          <cell r="BD20">
            <v>0</v>
          </cell>
          <cell r="BE20">
            <v>0</v>
          </cell>
          <cell r="BF20">
            <v>0</v>
          </cell>
          <cell r="BG20">
            <v>0</v>
          </cell>
          <cell r="BH20">
            <v>0</v>
          </cell>
          <cell r="BI20">
            <v>0</v>
          </cell>
          <cell r="BJ20">
            <v>0</v>
          </cell>
          <cell r="BK20">
            <v>9.4884066666666662E-5</v>
          </cell>
          <cell r="BL20">
            <v>1.8976813333333332E-4</v>
          </cell>
          <cell r="BM20">
            <v>2.846522E-4</v>
          </cell>
          <cell r="BN20">
            <v>5.0873960000000001E-4</v>
          </cell>
          <cell r="BO20">
            <v>0</v>
          </cell>
          <cell r="BP20">
            <v>1.2208178599999999E-2</v>
          </cell>
          <cell r="BQ20">
            <v>2.4416357199999999E-2</v>
          </cell>
          <cell r="BR20">
            <v>2.4416357199999999E-2</v>
          </cell>
          <cell r="BS20">
            <v>0</v>
          </cell>
          <cell r="BT20">
            <v>0</v>
          </cell>
          <cell r="BU20">
            <v>0</v>
          </cell>
          <cell r="BV20">
            <v>0</v>
          </cell>
          <cell r="BW20">
            <v>0</v>
          </cell>
          <cell r="BX20">
            <v>0</v>
          </cell>
          <cell r="BY20">
            <v>0</v>
          </cell>
          <cell r="BZ20">
            <v>0</v>
          </cell>
          <cell r="CA20">
            <v>0</v>
          </cell>
          <cell r="CB20">
            <v>0</v>
          </cell>
          <cell r="CC20">
            <v>0</v>
          </cell>
          <cell r="CD20">
            <v>0</v>
          </cell>
          <cell r="CE20">
            <v>0</v>
          </cell>
          <cell r="CF20">
            <v>0</v>
          </cell>
          <cell r="CG20">
            <v>0</v>
          </cell>
          <cell r="CH20">
            <v>0</v>
          </cell>
          <cell r="CI20">
            <v>0</v>
          </cell>
          <cell r="CJ20">
            <v>0</v>
          </cell>
          <cell r="CK20">
            <v>2.0677666666666667E-2</v>
          </cell>
          <cell r="CL20">
            <v>4.1355333333333334E-2</v>
          </cell>
          <cell r="CM20">
            <v>6.2032999999999998E-2</v>
          </cell>
          <cell r="CN20">
            <v>0.238396</v>
          </cell>
          <cell r="CO20">
            <v>0</v>
          </cell>
          <cell r="CP20">
            <v>6.1349809999999998</v>
          </cell>
          <cell r="CQ20">
            <v>12.269962</v>
          </cell>
          <cell r="CR20">
            <v>12.269962</v>
          </cell>
          <cell r="CS20">
            <v>0</v>
          </cell>
          <cell r="CT20">
            <v>0</v>
          </cell>
          <cell r="CU20">
            <v>0</v>
          </cell>
          <cell r="CV20">
            <v>0</v>
          </cell>
          <cell r="CW20">
            <v>0</v>
          </cell>
          <cell r="CX20">
            <v>0</v>
          </cell>
          <cell r="CY20">
            <v>0</v>
          </cell>
          <cell r="CZ20">
            <v>0</v>
          </cell>
          <cell r="DA20">
            <v>0</v>
          </cell>
        </row>
        <row r="47">
          <cell r="B47">
            <v>0</v>
          </cell>
          <cell r="C47">
            <v>1.8631999999999999E-2</v>
          </cell>
          <cell r="D47">
            <v>5.842E-3</v>
          </cell>
          <cell r="E47">
            <v>5.8E-4</v>
          </cell>
          <cell r="F47">
            <v>5.5999999999999995E-4</v>
          </cell>
          <cell r="G47">
            <v>3.339E-3</v>
          </cell>
          <cell r="H47">
            <v>8.7085833333333321E-3</v>
          </cell>
          <cell r="I47">
            <v>6.3839999999999999E-3</v>
          </cell>
          <cell r="J47">
            <v>6.1449999999999994E-3</v>
          </cell>
          <cell r="K47">
            <v>2.6568598E-3</v>
          </cell>
          <cell r="L47">
            <v>1.9916525999999997E-2</v>
          </cell>
          <cell r="M47">
            <v>8.1274853799999991E-2</v>
          </cell>
          <cell r="N47">
            <v>8.7851507799999992E-2</v>
          </cell>
          <cell r="O47">
            <v>8.1428871999999999E-2</v>
          </cell>
          <cell r="P47">
            <v>0.1113345058</v>
          </cell>
          <cell r="Q47">
            <v>0.11241169665</v>
          </cell>
          <cell r="R47">
            <v>0.1134888875</v>
          </cell>
          <cell r="S47">
            <v>0.15598429560000002</v>
          </cell>
          <cell r="T47">
            <v>0.1779121176</v>
          </cell>
          <cell r="U47">
            <v>0.2286389798</v>
          </cell>
          <cell r="AB47">
            <v>0</v>
          </cell>
          <cell r="AC47">
            <v>2.5709579999999996</v>
          </cell>
          <cell r="AD47">
            <v>0.768154</v>
          </cell>
          <cell r="AE47">
            <v>9.8202999999999985E-2</v>
          </cell>
          <cell r="AF47">
            <v>0.13613599999999998</v>
          </cell>
          <cell r="AG47">
            <v>0.97270199999999996</v>
          </cell>
          <cell r="AH47">
            <v>2.668895</v>
          </cell>
          <cell r="AI47">
            <v>1.6730559999999999</v>
          </cell>
          <cell r="AJ47">
            <v>2.4048079999999996</v>
          </cell>
          <cell r="AK47">
            <v>0.29550799999999999</v>
          </cell>
          <cell r="AL47">
            <v>1.9632669999999999</v>
          </cell>
          <cell r="AM47">
            <v>6.2566879999999996</v>
          </cell>
          <cell r="AN47">
            <v>5.4492199999999995</v>
          </cell>
          <cell r="AO47">
            <v>8.1626010000000004</v>
          </cell>
          <cell r="AP47">
            <v>12.204502999999999</v>
          </cell>
          <cell r="AQ47">
            <v>10.641807</v>
          </cell>
          <cell r="AR47">
            <v>9.0791109999999993</v>
          </cell>
          <cell r="AS47">
            <v>11.559066</v>
          </cell>
          <cell r="AT47">
            <v>17.475866</v>
          </cell>
          <cell r="AU47">
            <v>22.467876999999998</v>
          </cell>
          <cell r="BB47">
            <v>0</v>
          </cell>
          <cell r="BC47">
            <v>1.8579999999999999E-2</v>
          </cell>
          <cell r="BD47">
            <v>5.842E-3</v>
          </cell>
          <cell r="BE47">
            <v>5.8E-4</v>
          </cell>
          <cell r="BF47">
            <v>5.5999999999999995E-4</v>
          </cell>
          <cell r="BG47">
            <v>3.339E-3</v>
          </cell>
          <cell r="BH47">
            <v>1.0951000000000001E-2</v>
          </cell>
          <cell r="BI47">
            <v>6.3829999999999998E-3</v>
          </cell>
          <cell r="BJ47">
            <v>6.1449999999999994E-3</v>
          </cell>
          <cell r="BK47">
            <v>1.7277000000000001E-2</v>
          </cell>
          <cell r="BL47">
            <v>2.7882000000000001E-2</v>
          </cell>
          <cell r="BM47">
            <v>5.3909999999999993E-2</v>
          </cell>
          <cell r="BN47">
            <v>6.8553000000000003E-2</v>
          </cell>
          <cell r="BO47">
            <v>5.6231003333333335E-2</v>
          </cell>
          <cell r="BP47">
            <v>0.10167972210578843</v>
          </cell>
          <cell r="BQ47">
            <v>9.1669476644295395E-2</v>
          </cell>
          <cell r="BR47">
            <v>8.0147220863232796E-2</v>
          </cell>
          <cell r="BS47">
            <v>9.0325883606221569E-2</v>
          </cell>
          <cell r="BT47">
            <v>0.18868330568111791</v>
          </cell>
          <cell r="BU47">
            <v>0.17819695176033606</v>
          </cell>
          <cell r="BV47">
            <v>0.220584</v>
          </cell>
          <cell r="BW47">
            <v>0.36922790799999999</v>
          </cell>
          <cell r="BX47">
            <v>0</v>
          </cell>
          <cell r="BY47">
            <v>0</v>
          </cell>
          <cell r="BZ47">
            <v>0</v>
          </cell>
          <cell r="CA47">
            <v>0</v>
          </cell>
          <cell r="CB47">
            <v>0</v>
          </cell>
          <cell r="CC47">
            <v>2.5529999999999999</v>
          </cell>
          <cell r="CD47">
            <v>0.768154</v>
          </cell>
          <cell r="CE47">
            <v>9.8000000000000004E-2</v>
          </cell>
          <cell r="CF47">
            <v>0.13600000000000001</v>
          </cell>
          <cell r="CG47">
            <v>0.97299999999999998</v>
          </cell>
          <cell r="CH47">
            <v>2.658039</v>
          </cell>
          <cell r="CI47">
            <v>1.6764269999999999</v>
          </cell>
          <cell r="CJ47">
            <v>2.4048080000000001</v>
          </cell>
          <cell r="CK47">
            <v>4.5912959999999998</v>
          </cell>
          <cell r="CL47">
            <v>7.304835999999999</v>
          </cell>
          <cell r="CM47">
            <v>15.019606000000001</v>
          </cell>
          <cell r="CN47">
            <v>22.144252999999996</v>
          </cell>
          <cell r="CO47">
            <v>18.736195000000002</v>
          </cell>
          <cell r="CP47">
            <v>37.535346999999994</v>
          </cell>
          <cell r="CQ47">
            <v>28.870994999999997</v>
          </cell>
          <cell r="CR47">
            <v>22.791992999999998</v>
          </cell>
          <cell r="CS47">
            <v>23.621944000000003</v>
          </cell>
          <cell r="CT47">
            <v>49.682955</v>
          </cell>
          <cell r="CU47">
            <v>47.667041999999995</v>
          </cell>
          <cell r="CV47">
            <v>56.520923999999987</v>
          </cell>
          <cell r="CW47">
            <v>0</v>
          </cell>
          <cell r="CX47">
            <v>0</v>
          </cell>
          <cell r="CY47">
            <v>0</v>
          </cell>
          <cell r="CZ47">
            <v>0</v>
          </cell>
          <cell r="DA47">
            <v>0</v>
          </cell>
        </row>
        <row r="105">
          <cell r="B105">
            <v>0</v>
          </cell>
          <cell r="C105">
            <v>0</v>
          </cell>
          <cell r="D105">
            <v>0</v>
          </cell>
          <cell r="E105">
            <v>0</v>
          </cell>
          <cell r="F105">
            <v>0</v>
          </cell>
          <cell r="G105">
            <v>0</v>
          </cell>
          <cell r="H105">
            <v>0</v>
          </cell>
          <cell r="I105">
            <v>1.02E-4</v>
          </cell>
          <cell r="J105">
            <v>2.6600000000000001E-4</v>
          </cell>
          <cell r="K105">
            <v>1.0424862000000001E-3</v>
          </cell>
          <cell r="L105">
            <v>1.6986872E-3</v>
          </cell>
          <cell r="M105">
            <v>3.1105830000000001E-3</v>
          </cell>
          <cell r="N105">
            <v>8.0879637999999986E-3</v>
          </cell>
          <cell r="O105">
            <v>1.1836523999999998E-3</v>
          </cell>
          <cell r="P105">
            <v>2.39316E-5</v>
          </cell>
          <cell r="Q105">
            <v>3.8157433999999996E-3</v>
          </cell>
          <cell r="R105">
            <v>7.6075551999999994E-3</v>
          </cell>
          <cell r="S105">
            <v>1.1739448E-2</v>
          </cell>
          <cell r="T105">
            <v>6.6167780000000002E-3</v>
          </cell>
          <cell r="U105">
            <v>2.7701603999999998E-2</v>
          </cell>
          <cell r="AB105">
            <v>0</v>
          </cell>
          <cell r="AC105">
            <v>0</v>
          </cell>
          <cell r="AD105">
            <v>0</v>
          </cell>
          <cell r="AE105">
            <v>0</v>
          </cell>
          <cell r="AF105">
            <v>0</v>
          </cell>
          <cell r="AG105">
            <v>0</v>
          </cell>
          <cell r="AH105">
            <v>0</v>
          </cell>
          <cell r="AI105">
            <v>3.2445000000000002E-2</v>
          </cell>
          <cell r="AJ105">
            <v>0.14457999999999999</v>
          </cell>
          <cell r="AK105">
            <v>8.8707999999999995E-2</v>
          </cell>
          <cell r="AL105">
            <v>0.14560199999999998</v>
          </cell>
          <cell r="AM105">
            <v>0.25214399999999998</v>
          </cell>
          <cell r="AN105">
            <v>0.67796000000000001</v>
          </cell>
          <cell r="AO105">
            <v>0.17260499999999998</v>
          </cell>
          <cell r="AP105">
            <v>4.2734999999999995E-2</v>
          </cell>
          <cell r="AQ105">
            <v>0.24636849999999999</v>
          </cell>
          <cell r="AR105">
            <v>0.45000199999999996</v>
          </cell>
          <cell r="AS105">
            <v>0.81455899999999992</v>
          </cell>
          <cell r="AT105">
            <v>0.55605700000000002</v>
          </cell>
          <cell r="AU105">
            <v>2.6483819999999998</v>
          </cell>
        </row>
        <row r="108">
          <cell r="B108">
            <v>0</v>
          </cell>
          <cell r="C108">
            <v>0</v>
          </cell>
          <cell r="D108">
            <v>0</v>
          </cell>
          <cell r="E108">
            <v>6.5999999999999992E-5</v>
          </cell>
          <cell r="F108">
            <v>3.1299999999999996E-4</v>
          </cell>
          <cell r="G108">
            <v>0</v>
          </cell>
          <cell r="H108">
            <v>7.3999999999999996E-5</v>
          </cell>
          <cell r="I108">
            <v>1.24E-3</v>
          </cell>
          <cell r="J108">
            <v>5.7699999999999993E-4</v>
          </cell>
          <cell r="K108">
            <v>0</v>
          </cell>
          <cell r="L108">
            <v>2.2448355999999999E-3</v>
          </cell>
          <cell r="M108">
            <v>1.1767861000000001E-2</v>
          </cell>
          <cell r="N108">
            <v>2.6532010399999997E-2</v>
          </cell>
          <cell r="O108">
            <v>1.7773968799999998E-2</v>
          </cell>
          <cell r="P108">
            <v>3.3460100799999996E-2</v>
          </cell>
          <cell r="Q108">
            <v>4.0704098399999999E-2</v>
          </cell>
          <cell r="R108">
            <v>4.7948095999999996E-2</v>
          </cell>
          <cell r="S108">
            <v>0.15418295900000001</v>
          </cell>
          <cell r="T108">
            <v>0.173843306</v>
          </cell>
          <cell r="U108">
            <v>9.6775672000000007E-2</v>
          </cell>
          <cell r="AB108">
            <v>0</v>
          </cell>
          <cell r="AC108">
            <v>0</v>
          </cell>
          <cell r="AD108">
            <v>0</v>
          </cell>
          <cell r="AE108">
            <v>1.3335E-2</v>
          </cell>
          <cell r="AF108">
            <v>5.3433999999999995E-2</v>
          </cell>
          <cell r="AG108">
            <v>0</v>
          </cell>
          <cell r="AH108">
            <v>2.3410999999999998E-2</v>
          </cell>
          <cell r="AI108">
            <v>0.29855299999999996</v>
          </cell>
          <cell r="AJ108">
            <v>0.166351</v>
          </cell>
          <cell r="AK108">
            <v>0</v>
          </cell>
          <cell r="AL108">
            <v>0.19060099999999999</v>
          </cell>
          <cell r="AM108">
            <v>0.9979849999999999</v>
          </cell>
          <cell r="AN108">
            <v>2.3567519999999997</v>
          </cell>
          <cell r="AO108">
            <v>1.6400969999999999</v>
          </cell>
          <cell r="AP108">
            <v>3.4885139999999999</v>
          </cell>
          <cell r="AQ108">
            <v>4.3367594999999994</v>
          </cell>
          <cell r="AR108">
            <v>5.1850049999999994</v>
          </cell>
          <cell r="AS108">
            <v>16.128364999999999</v>
          </cell>
          <cell r="AT108">
            <v>12.405137</v>
          </cell>
          <cell r="AU108">
            <v>9.2522289999999998</v>
          </cell>
          <cell r="BB108">
            <v>0</v>
          </cell>
          <cell r="BC108">
            <v>0</v>
          </cell>
          <cell r="BD108">
            <v>0</v>
          </cell>
          <cell r="BE108">
            <v>6.5999999999999992E-5</v>
          </cell>
          <cell r="BF108">
            <v>3.1299999999999996E-4</v>
          </cell>
          <cell r="BG108">
            <v>7.3999999999999996E-5</v>
          </cell>
          <cell r="BH108">
            <v>1.7099999999999998E-4</v>
          </cell>
          <cell r="BI108">
            <v>1.24E-3</v>
          </cell>
          <cell r="BJ108">
            <v>5.7699999999999993E-4</v>
          </cell>
          <cell r="BK108">
            <v>1.271E-3</v>
          </cell>
          <cell r="BL108">
            <v>1.049E-3</v>
          </cell>
          <cell r="BM108">
            <v>8.5679999999999992E-3</v>
          </cell>
          <cell r="BN108">
            <v>2.4147999999999999E-2</v>
          </cell>
          <cell r="BO108">
            <v>3.6701999999999999E-2</v>
          </cell>
          <cell r="BP108">
            <v>5.6721000000000001E-2</v>
          </cell>
          <cell r="BQ108">
            <v>7.8219999999999998E-2</v>
          </cell>
          <cell r="BR108">
            <v>0.11745999999999999</v>
          </cell>
          <cell r="BS108">
            <v>0.323660118</v>
          </cell>
          <cell r="BT108">
            <v>0.30753399999999997</v>
          </cell>
          <cell r="BU108">
            <v>0.23463199999999998</v>
          </cell>
          <cell r="BV108">
            <v>0.13650720486666665</v>
          </cell>
          <cell r="BW108">
            <v>0</v>
          </cell>
          <cell r="BX108">
            <v>0</v>
          </cell>
          <cell r="BY108">
            <v>0</v>
          </cell>
          <cell r="BZ108">
            <v>0</v>
          </cell>
          <cell r="CA108">
            <v>0</v>
          </cell>
          <cell r="CB108">
            <v>0</v>
          </cell>
          <cell r="CC108">
            <v>0</v>
          </cell>
          <cell r="CD108">
            <v>0</v>
          </cell>
          <cell r="CE108">
            <v>1.3335E-2</v>
          </cell>
          <cell r="CF108">
            <v>5.3442999999999997E-2</v>
          </cell>
          <cell r="CG108">
            <v>2.4067999999999999E-2</v>
          </cell>
          <cell r="CH108">
            <v>4.0682999999999997E-2</v>
          </cell>
          <cell r="CI108">
            <v>0.29855299999999996</v>
          </cell>
          <cell r="CJ108">
            <v>0.166351</v>
          </cell>
          <cell r="CK108">
            <v>0.36363899999999999</v>
          </cell>
          <cell r="CL108">
            <v>0.338312</v>
          </cell>
          <cell r="CM108">
            <v>2.9993369999999997</v>
          </cell>
          <cell r="CN108">
            <v>9.1980120000000003</v>
          </cell>
          <cell r="CO108">
            <v>13.805911</v>
          </cell>
          <cell r="CP108">
            <v>20.883094999999997</v>
          </cell>
          <cell r="CQ108">
            <v>28.105004999999998</v>
          </cell>
          <cell r="CR108">
            <v>37.182293999999999</v>
          </cell>
          <cell r="CS108">
            <v>81.631005000000002</v>
          </cell>
          <cell r="CT108">
            <v>88.713674999999995</v>
          </cell>
          <cell r="CU108">
            <v>64.789864999999992</v>
          </cell>
          <cell r="CV108">
            <v>29.329304999999998</v>
          </cell>
          <cell r="CW108">
            <v>0</v>
          </cell>
          <cell r="CX108">
            <v>0</v>
          </cell>
          <cell r="CY108">
            <v>0</v>
          </cell>
          <cell r="CZ108">
            <v>0</v>
          </cell>
          <cell r="DA108">
            <v>0</v>
          </cell>
        </row>
        <row r="121">
          <cell r="BB121">
            <v>0</v>
          </cell>
          <cell r="BC121">
            <v>0</v>
          </cell>
          <cell r="BD121">
            <v>0</v>
          </cell>
          <cell r="BE121">
            <v>0</v>
          </cell>
          <cell r="BF121">
            <v>0</v>
          </cell>
          <cell r="BG121">
            <v>0</v>
          </cell>
          <cell r="BH121">
            <v>7.7000000000000001E-5</v>
          </cell>
          <cell r="BI121">
            <v>4.6299999999999998E-4</v>
          </cell>
          <cell r="BJ121">
            <v>0</v>
          </cell>
          <cell r="BK121">
            <v>0</v>
          </cell>
          <cell r="BL121">
            <v>2.1739999999999997E-3</v>
          </cell>
          <cell r="BM121">
            <v>5.2799999999999993E-4</v>
          </cell>
          <cell r="BN121">
            <v>3.3909999999999999E-3</v>
          </cell>
          <cell r="BO121">
            <v>3.9160000000000002E-3</v>
          </cell>
          <cell r="BP121">
            <v>5.8978332E-3</v>
          </cell>
          <cell r="BQ121">
            <v>5.6419999999999994E-3</v>
          </cell>
          <cell r="BR121">
            <v>3.0019999999999999E-3</v>
          </cell>
          <cell r="BS121">
            <v>3.8739999999999998E-3</v>
          </cell>
          <cell r="BT121">
            <v>2.8809999999999999E-3</v>
          </cell>
          <cell r="BU121">
            <v>1.1319343000000001E-2</v>
          </cell>
          <cell r="BV121">
            <v>1.3966999999999999E-2</v>
          </cell>
          <cell r="BW121">
            <v>0</v>
          </cell>
          <cell r="BX121">
            <v>0</v>
          </cell>
          <cell r="BY121">
            <v>0</v>
          </cell>
          <cell r="BZ121">
            <v>0</v>
          </cell>
          <cell r="CA121">
            <v>0</v>
          </cell>
          <cell r="CB121">
            <v>0</v>
          </cell>
          <cell r="CC121">
            <v>0</v>
          </cell>
          <cell r="CD121">
            <v>0</v>
          </cell>
          <cell r="CE121">
            <v>0</v>
          </cell>
          <cell r="CF121">
            <v>0</v>
          </cell>
          <cell r="CG121">
            <v>0</v>
          </cell>
          <cell r="CH121">
            <v>4.9000000000000002E-2</v>
          </cell>
          <cell r="CI121">
            <v>0.27400000000000002</v>
          </cell>
          <cell r="CJ121">
            <v>0</v>
          </cell>
          <cell r="CK121">
            <v>0</v>
          </cell>
          <cell r="CL121">
            <v>1.206</v>
          </cell>
          <cell r="CM121">
            <v>0.29199999999999998</v>
          </cell>
          <cell r="CN121">
            <v>1.5780000000000001</v>
          </cell>
          <cell r="CO121">
            <v>1.7520000000000002</v>
          </cell>
          <cell r="CP121">
            <v>1.4841299999999999</v>
          </cell>
          <cell r="CQ121">
            <v>2.766</v>
          </cell>
          <cell r="CR121">
            <v>1.502</v>
          </cell>
          <cell r="CS121">
            <v>1.6830000000000001</v>
          </cell>
          <cell r="CT121">
            <v>1.222</v>
          </cell>
          <cell r="CU121">
            <v>2.859909</v>
          </cell>
          <cell r="CV121">
            <v>4.7250000000000005</v>
          </cell>
          <cell r="CW121">
            <v>0</v>
          </cell>
          <cell r="CX121">
            <v>0</v>
          </cell>
          <cell r="CY121">
            <v>0</v>
          </cell>
          <cell r="CZ121">
            <v>0</v>
          </cell>
          <cell r="DA121">
            <v>0</v>
          </cell>
        </row>
        <row r="160">
          <cell r="BB160">
            <v>1.6746E-3</v>
          </cell>
          <cell r="BC160">
            <v>1.8089999999999998E-3</v>
          </cell>
          <cell r="BD160">
            <v>3.2018199999999998E-3</v>
          </cell>
          <cell r="BE160">
            <v>2.6579999999999998E-3</v>
          </cell>
          <cell r="BF160">
            <v>1.50238E-3</v>
          </cell>
          <cell r="BG160">
            <v>1.8209999999999999E-3</v>
          </cell>
          <cell r="BH160">
            <v>1.8444399999999999E-3</v>
          </cell>
          <cell r="BI160">
            <v>1.5299999999999999E-3</v>
          </cell>
          <cell r="BJ160">
            <v>1.137E-3</v>
          </cell>
          <cell r="BK160">
            <v>6.4459999999999989E-5</v>
          </cell>
          <cell r="BL160">
            <v>1.0659999999999999E-4</v>
          </cell>
          <cell r="BM160">
            <v>1.6799999999999996E-6</v>
          </cell>
          <cell r="BN160">
            <v>8.7859999999999989E-4</v>
          </cell>
          <cell r="BO160">
            <v>4.0996000000000001E-4</v>
          </cell>
          <cell r="BP160">
            <v>0</v>
          </cell>
          <cell r="BQ160">
            <v>9.7012399999999994E-4</v>
          </cell>
          <cell r="BR160">
            <v>1.129E-3</v>
          </cell>
          <cell r="BS160">
            <v>6.96E-4</v>
          </cell>
          <cell r="BT160">
            <v>9.2699999999999998E-4</v>
          </cell>
          <cell r="BU160">
            <v>7.85E-4</v>
          </cell>
          <cell r="BV160">
            <v>0</v>
          </cell>
          <cell r="BW160">
            <v>0</v>
          </cell>
          <cell r="BX160">
            <v>0</v>
          </cell>
          <cell r="BY160">
            <v>0</v>
          </cell>
          <cell r="BZ160">
            <v>0</v>
          </cell>
          <cell r="CA160">
            <v>0</v>
          </cell>
          <cell r="CB160">
            <v>0.49708205130899996</v>
          </cell>
          <cell r="CC160">
            <v>0.50712275279999997</v>
          </cell>
          <cell r="CD160">
            <v>1.0070885856</v>
          </cell>
          <cell r="CE160">
            <v>0.96885922560000004</v>
          </cell>
          <cell r="CF160">
            <v>0.46243102010000003</v>
          </cell>
          <cell r="CG160">
            <v>0.83833927320000001</v>
          </cell>
          <cell r="CH160">
            <v>0.99362533800000008</v>
          </cell>
          <cell r="CI160">
            <v>0.92590020650000004</v>
          </cell>
          <cell r="CJ160">
            <v>0.74439394200000009</v>
          </cell>
          <cell r="CK160">
            <v>2.5052002800000001E-2</v>
          </cell>
          <cell r="CL160">
            <v>3.8953043100000001E-2</v>
          </cell>
          <cell r="CM160">
            <v>2.3496960000000001E-3</v>
          </cell>
          <cell r="CN160">
            <v>0.58077585279999999</v>
          </cell>
          <cell r="CO160">
            <v>0.25508152649999999</v>
          </cell>
          <cell r="CP160">
            <v>0</v>
          </cell>
          <cell r="CQ160">
            <v>0.56175205449999999</v>
          </cell>
          <cell r="CR160">
            <v>0.7098051595</v>
          </cell>
          <cell r="CS160">
            <v>1.2331635745</v>
          </cell>
          <cell r="CT160">
            <v>0.69615698400000003</v>
          </cell>
          <cell r="CU160">
            <v>0.34256794600000001</v>
          </cell>
          <cell r="CV160">
            <v>0.11624737339285715</v>
          </cell>
          <cell r="CW160">
            <v>0</v>
          </cell>
          <cell r="CX160">
            <v>0</v>
          </cell>
          <cell r="CY160">
            <v>0</v>
          </cell>
          <cell r="CZ160">
            <v>0</v>
          </cell>
          <cell r="DA160">
            <v>0</v>
          </cell>
        </row>
        <row r="206">
          <cell r="K206">
            <v>2.7641179999999995E-4</v>
          </cell>
          <cell r="M206">
            <v>2.0296135999999998E-3</v>
          </cell>
          <cell r="N206">
            <v>9.7203721999999989E-3</v>
          </cell>
          <cell r="O206">
            <v>7.5317101999999988E-3</v>
          </cell>
          <cell r="P206">
            <v>8.1228461999999987E-3</v>
          </cell>
          <cell r="Q206">
            <v>7.3020684799999999E-2</v>
          </cell>
          <cell r="R206">
            <v>0.13791852339999999</v>
          </cell>
          <cell r="S206">
            <v>0.2481125714285714</v>
          </cell>
          <cell r="T206">
            <v>0.31246178600000002</v>
          </cell>
          <cell r="U206">
            <v>0.16355779999999998</v>
          </cell>
          <cell r="AK206">
            <v>2.3691999999999998E-2</v>
          </cell>
          <cell r="AM206">
            <v>0.17159199999999999</v>
          </cell>
          <cell r="AN206">
            <v>0.83675199999999994</v>
          </cell>
          <cell r="AO206">
            <v>0.57857899999999995</v>
          </cell>
          <cell r="AP206">
            <v>0.28201100000000001</v>
          </cell>
          <cell r="AQ206">
            <v>5.096355</v>
          </cell>
          <cell r="AR206">
            <v>9.9106989999999993</v>
          </cell>
          <cell r="AS206">
            <v>17.36788</v>
          </cell>
          <cell r="AT206">
            <v>25.575340999999998</v>
          </cell>
          <cell r="AU206">
            <v>15.075851</v>
          </cell>
        </row>
        <row r="228">
          <cell r="BB228">
            <v>0</v>
          </cell>
          <cell r="BC228">
            <v>0</v>
          </cell>
          <cell r="BD228">
            <v>2.42E-4</v>
          </cell>
          <cell r="BE228">
            <v>6.9999999999999999E-4</v>
          </cell>
          <cell r="BF228">
            <v>9.0000000000000006E-5</v>
          </cell>
          <cell r="BG228">
            <v>2.8938E-4</v>
          </cell>
          <cell r="BH228">
            <v>1.9319999999999998E-4</v>
          </cell>
          <cell r="BI228">
            <v>0</v>
          </cell>
          <cell r="BJ228">
            <v>2.6019999999999997E-3</v>
          </cell>
          <cell r="BK228">
            <v>5.6990000000000001E-3</v>
          </cell>
          <cell r="BL228">
            <v>9.988003173426992E-3</v>
          </cell>
          <cell r="BM228">
            <v>7.6889999999999997E-3</v>
          </cell>
          <cell r="BN228">
            <v>7.4180000000000001E-3</v>
          </cell>
          <cell r="BO228">
            <v>7.6449999999999999E-3</v>
          </cell>
          <cell r="BP228">
            <v>5.7139999999999995E-3</v>
          </cell>
          <cell r="BQ228">
            <v>1.304E-2</v>
          </cell>
          <cell r="BR228">
            <v>1.9446999999999999E-2</v>
          </cell>
          <cell r="BS228">
            <v>5.0599999999999994E-3</v>
          </cell>
          <cell r="BT228">
            <v>1.2145999999999999E-2</v>
          </cell>
          <cell r="BU228">
            <v>0</v>
          </cell>
          <cell r="BV228">
            <v>0</v>
          </cell>
          <cell r="BW228">
            <v>0</v>
          </cell>
          <cell r="BX228">
            <v>0</v>
          </cell>
          <cell r="BY228">
            <v>0</v>
          </cell>
          <cell r="BZ228">
            <v>0</v>
          </cell>
          <cell r="CA228">
            <v>0</v>
          </cell>
          <cell r="CB228">
            <v>0</v>
          </cell>
          <cell r="CC228">
            <v>0</v>
          </cell>
          <cell r="CD228">
            <v>7.8E-2</v>
          </cell>
          <cell r="CE228">
            <v>0.17899999999999999</v>
          </cell>
          <cell r="CF228">
            <v>2.3E-2</v>
          </cell>
          <cell r="CG228">
            <v>5.9116119752035456E-2</v>
          </cell>
          <cell r="CH228">
            <v>4.2976655810275093E-2</v>
          </cell>
          <cell r="CI228">
            <v>0</v>
          </cell>
          <cell r="CJ228">
            <v>0.96150867676264173</v>
          </cell>
          <cell r="CK228">
            <v>2.0351100575549079</v>
          </cell>
          <cell r="CL228">
            <v>3.1800911884246075</v>
          </cell>
          <cell r="CM228">
            <v>2.3732655613761064</v>
          </cell>
          <cell r="CN228">
            <v>2.5049174205268607</v>
          </cell>
          <cell r="CO228">
            <v>2.4499999999999997</v>
          </cell>
          <cell r="CP228">
            <v>2.1070000000000002</v>
          </cell>
          <cell r="CQ228">
            <v>4.5979999999999999</v>
          </cell>
          <cell r="CR228">
            <v>6.0854509999999999</v>
          </cell>
          <cell r="CS228">
            <v>1.649</v>
          </cell>
          <cell r="CT228">
            <v>4.0860000000000003</v>
          </cell>
          <cell r="CU228">
            <v>0</v>
          </cell>
          <cell r="CV228">
            <v>0</v>
          </cell>
          <cell r="CW228">
            <v>0</v>
          </cell>
          <cell r="CX228">
            <v>0</v>
          </cell>
          <cell r="CY228">
            <v>0</v>
          </cell>
          <cell r="CZ228">
            <v>0</v>
          </cell>
          <cell r="DA228">
            <v>0</v>
          </cell>
        </row>
        <row r="263">
          <cell r="BB263">
            <v>1.7455000000000001E-3</v>
          </cell>
          <cell r="BC263">
            <v>2.0721000000000003E-2</v>
          </cell>
          <cell r="BD263">
            <v>9.3948399999999981E-3</v>
          </cell>
          <cell r="BE263">
            <v>4.0930587999999995E-3</v>
          </cell>
          <cell r="BF263">
            <v>2.6823314999999993E-3</v>
          </cell>
          <cell r="BG263">
            <v>6.4372729999999994E-3</v>
          </cell>
          <cell r="BH263">
            <v>1.373854203333333E-2</v>
          </cell>
          <cell r="BI263">
            <v>1.0195474399999998E-2</v>
          </cell>
          <cell r="BJ263">
            <v>1.1383443400000002E-2</v>
          </cell>
          <cell r="BK263">
            <v>2.5218344066666665E-2</v>
          </cell>
          <cell r="BL263">
            <v>4.204438570676032E-2</v>
          </cell>
          <cell r="BM263">
            <v>7.635039120000002E-2</v>
          </cell>
          <cell r="BN263">
            <v>0.10704183960000001</v>
          </cell>
          <cell r="BO263">
            <v>0.1072522645</v>
          </cell>
          <cell r="BP263">
            <v>0.18560947050578841</v>
          </cell>
          <cell r="BQ263">
            <v>0.22166126714429546</v>
          </cell>
          <cell r="BR263">
            <v>0.24973263706323279</v>
          </cell>
          <cell r="BS263">
            <v>0.45283206160622153</v>
          </cell>
          <cell r="BT263">
            <v>0.52671256868111782</v>
          </cell>
          <cell r="BU263">
            <v>0.43156566076033603</v>
          </cell>
          <cell r="BV263">
            <v>0.37189363666666669</v>
          </cell>
          <cell r="BW263">
            <v>0.36927390799999998</v>
          </cell>
          <cell r="BX263">
            <v>4.6E-5</v>
          </cell>
          <cell r="BY263">
            <v>4.6E-5</v>
          </cell>
          <cell r="BZ263">
            <v>4.6E-5</v>
          </cell>
          <cell r="CA263">
            <v>4.6E-5</v>
          </cell>
          <cell r="CB263">
            <v>0.55993263494899992</v>
          </cell>
          <cell r="CC263">
            <v>3.2339449287999997</v>
          </cell>
          <cell r="CD263">
            <v>1.9771057840000001</v>
          </cell>
          <cell r="CE263">
            <v>1.3563835856000002</v>
          </cell>
          <cell r="CF263">
            <v>0.82120989249999998</v>
          </cell>
          <cell r="CG263">
            <v>2.3101340671885349</v>
          </cell>
          <cell r="CH263">
            <v>4.1023511613861139</v>
          </cell>
          <cell r="CI263">
            <v>3.5158846663316718</v>
          </cell>
          <cell r="CJ263">
            <v>4.5611762283626422</v>
          </cell>
          <cell r="CK263">
            <v>7.3527482837146119</v>
          </cell>
          <cell r="CL263">
            <v>12.405638096586825</v>
          </cell>
          <cell r="CM263">
            <v>21.25795844593323</v>
          </cell>
          <cell r="CN263">
            <v>36.798279688306863</v>
          </cell>
          <cell r="CO263">
            <v>37.862596079877342</v>
          </cell>
          <cell r="CP263">
            <v>73.190057424530337</v>
          </cell>
          <cell r="CQ263">
            <v>78.660091248684481</v>
          </cell>
          <cell r="CR263">
            <v>82.067744727217431</v>
          </cell>
          <cell r="CS263">
            <v>121.57041288541402</v>
          </cell>
          <cell r="CT263">
            <v>147.43413722472775</v>
          </cell>
          <cell r="CU263">
            <v>117.57875425879811</v>
          </cell>
          <cell r="CV263">
            <v>90.993630681011567</v>
          </cell>
          <cell r="CW263">
            <v>0</v>
          </cell>
          <cell r="CX263">
            <v>0</v>
          </cell>
          <cell r="CY263">
            <v>0</v>
          </cell>
          <cell r="CZ263">
            <v>0</v>
          </cell>
          <cell r="DA263">
            <v>0</v>
          </cell>
        </row>
        <row r="264">
          <cell r="BB264">
            <v>1.6966000000000001E-3</v>
          </cell>
          <cell r="BC264">
            <v>2.0609999999999995E-3</v>
          </cell>
          <cell r="BD264">
            <v>3.3108399999999998E-3</v>
          </cell>
          <cell r="BE264">
            <v>2.6909999999999998E-3</v>
          </cell>
          <cell r="BF264">
            <v>1.5603799999999999E-3</v>
          </cell>
          <cell r="BG264">
            <v>1.9059999999999999E-3</v>
          </cell>
          <cell r="BH264">
            <v>1.9074399999999998E-3</v>
          </cell>
          <cell r="BI264">
            <v>1.6489999999999999E-3</v>
          </cell>
          <cell r="BJ264">
            <v>1.286E-3</v>
          </cell>
          <cell r="BK264">
            <v>7.8459999999999991E-5</v>
          </cell>
          <cell r="BL264">
            <v>1.0659999999999999E-4</v>
          </cell>
          <cell r="BM264">
            <v>7.9459999999999988E-5</v>
          </cell>
          <cell r="BN264">
            <v>9.8159999999999979E-4</v>
          </cell>
          <cell r="BO264">
            <v>7.7134000000000002E-4</v>
          </cell>
          <cell r="BP264">
            <v>5.3499999999999999E-4</v>
          </cell>
          <cell r="BQ264">
            <v>2.2771840000000002E-3</v>
          </cell>
          <cell r="BR264">
            <v>1.745E-3</v>
          </cell>
          <cell r="BS264">
            <v>1.6389999999999998E-3</v>
          </cell>
          <cell r="BT264">
            <v>1.3598200000000001E-3</v>
          </cell>
          <cell r="BU264">
            <v>1.4369999999999999E-3</v>
          </cell>
          <cell r="BV264">
            <v>4.6E-5</v>
          </cell>
          <cell r="BW264">
            <v>4.6E-5</v>
          </cell>
          <cell r="BX264">
            <v>4.6E-5</v>
          </cell>
          <cell r="BY264">
            <v>4.6E-5</v>
          </cell>
          <cell r="BZ264">
            <v>4.6E-5</v>
          </cell>
          <cell r="CA264">
            <v>4.6E-5</v>
          </cell>
          <cell r="CB264">
            <v>0.53797963494899992</v>
          </cell>
          <cell r="CC264">
            <v>0.6324709288</v>
          </cell>
          <cell r="CD264">
            <v>1.1309517840000001</v>
          </cell>
          <cell r="CE264">
            <v>1.0568665856000001</v>
          </cell>
          <cell r="CF264">
            <v>0.55391339250000005</v>
          </cell>
          <cell r="CG264">
            <v>0.96164078009999998</v>
          </cell>
          <cell r="CH264">
            <v>1.2158690492000002</v>
          </cell>
          <cell r="CI264">
            <v>1.1188200095</v>
          </cell>
          <cell r="CJ264">
            <v>0.83074755160000013</v>
          </cell>
          <cell r="CK264">
            <v>3.1681487199999997E-2</v>
          </cell>
          <cell r="CL264">
            <v>3.8953043100000001E-2</v>
          </cell>
          <cell r="CM264">
            <v>4.0845455999999995E-2</v>
          </cell>
          <cell r="CN264">
            <v>0.59905341759999997</v>
          </cell>
          <cell r="CO264">
            <v>0.58189506209999997</v>
          </cell>
          <cell r="CP264">
            <v>0.49643919400000008</v>
          </cell>
          <cell r="CQ264">
            <v>1.3028214989999998</v>
          </cell>
          <cell r="CR264">
            <v>1.0433761159000001</v>
          </cell>
          <cell r="CS264">
            <v>1.9299851285</v>
          </cell>
          <cell r="CT264">
            <v>0.93732899400000003</v>
          </cell>
          <cell r="CU264">
            <v>0.81013033600000017</v>
          </cell>
          <cell r="CV264">
            <v>0.17262522319285717</v>
          </cell>
          <cell r="CW264">
            <v>0</v>
          </cell>
          <cell r="CX264">
            <v>0</v>
          </cell>
          <cell r="CY264">
            <v>0</v>
          </cell>
          <cell r="CZ264">
            <v>0</v>
          </cell>
          <cell r="DA264">
            <v>0</v>
          </cell>
        </row>
        <row r="266">
          <cell r="BB266">
            <v>0</v>
          </cell>
          <cell r="BC266">
            <v>0</v>
          </cell>
          <cell r="BD266">
            <v>0</v>
          </cell>
          <cell r="BE266">
            <v>5.6058799999999993E-5</v>
          </cell>
          <cell r="BF266">
            <v>0</v>
          </cell>
          <cell r="BG266">
            <v>0</v>
          </cell>
          <cell r="BH266">
            <v>0</v>
          </cell>
          <cell r="BI266">
            <v>0</v>
          </cell>
          <cell r="BJ266">
            <v>0</v>
          </cell>
          <cell r="BK266">
            <v>0</v>
          </cell>
          <cell r="BL266">
            <v>0</v>
          </cell>
          <cell r="BM266">
            <v>0</v>
          </cell>
          <cell r="BN266">
            <v>0</v>
          </cell>
          <cell r="BO266">
            <v>3.5749999999999997E-7</v>
          </cell>
          <cell r="BP266">
            <v>0</v>
          </cell>
          <cell r="BQ266">
            <v>1.2698000000000001E-4</v>
          </cell>
          <cell r="BR266">
            <v>6.2605199999999999E-4</v>
          </cell>
          <cell r="BS266">
            <v>6.9775999999999991E-5</v>
          </cell>
          <cell r="BT266">
            <v>3.7419999999999999E-4</v>
          </cell>
          <cell r="BU266">
            <v>0</v>
          </cell>
          <cell r="BV266">
            <v>0</v>
          </cell>
          <cell r="BW266">
            <v>0</v>
          </cell>
          <cell r="BX266">
            <v>0</v>
          </cell>
          <cell r="BY266">
            <v>0</v>
          </cell>
          <cell r="BZ266">
            <v>0</v>
          </cell>
          <cell r="CA266">
            <v>0</v>
          </cell>
          <cell r="CB266">
            <v>0</v>
          </cell>
          <cell r="CC266">
            <v>0</v>
          </cell>
          <cell r="CD266">
            <v>0</v>
          </cell>
          <cell r="CE266">
            <v>9.1819999999999992E-3</v>
          </cell>
          <cell r="CF266">
            <v>0</v>
          </cell>
          <cell r="CG266">
            <v>0</v>
          </cell>
          <cell r="CH266">
            <v>0</v>
          </cell>
          <cell r="CI266">
            <v>0</v>
          </cell>
          <cell r="CJ266">
            <v>0</v>
          </cell>
          <cell r="CK266">
            <v>0</v>
          </cell>
          <cell r="CL266">
            <v>0</v>
          </cell>
          <cell r="CM266">
            <v>0</v>
          </cell>
          <cell r="CN266">
            <v>0</v>
          </cell>
          <cell r="CO266">
            <v>1.4300000000000001E-4</v>
          </cell>
          <cell r="CP266">
            <v>0</v>
          </cell>
          <cell r="CR266">
            <v>0.116005</v>
          </cell>
          <cell r="CS266">
            <v>1.5106E-2</v>
          </cell>
          <cell r="CT266">
            <v>3.7419999999999995E-2</v>
          </cell>
          <cell r="CU266">
            <v>0</v>
          </cell>
          <cell r="CV266">
            <v>0</v>
          </cell>
          <cell r="CW266">
            <v>0</v>
          </cell>
          <cell r="CX266">
            <v>0</v>
          </cell>
          <cell r="CY266">
            <v>0</v>
          </cell>
          <cell r="CZ266">
            <v>0</v>
          </cell>
          <cell r="DA266">
            <v>0</v>
          </cell>
        </row>
        <row r="267">
          <cell r="BB267">
            <v>0</v>
          </cell>
          <cell r="BC267">
            <v>1.8579999999999999E-2</v>
          </cell>
          <cell r="BD267">
            <v>6.084E-3</v>
          </cell>
          <cell r="BE267">
            <v>1.2799999999999999E-3</v>
          </cell>
          <cell r="BF267">
            <v>7.6308499999999994E-4</v>
          </cell>
          <cell r="BG267">
            <v>4.1777200000000002E-3</v>
          </cell>
          <cell r="BH267">
            <v>1.1311593333333333E-2</v>
          </cell>
          <cell r="BI267">
            <v>7.0148700000000003E-3</v>
          </cell>
          <cell r="BJ267">
            <v>8.7469999999999996E-3</v>
          </cell>
          <cell r="BK267">
            <v>2.3177E-2</v>
          </cell>
          <cell r="BL267">
            <v>4.0243777573426988E-2</v>
          </cell>
          <cell r="BM267">
            <v>6.5362518999999994E-2</v>
          </cell>
          <cell r="BN267">
            <v>8.1193500000000002E-2</v>
          </cell>
          <cell r="BO267">
            <v>6.9751132333333341E-2</v>
          </cell>
          <cell r="BP267">
            <v>0.11595025590578843</v>
          </cell>
          <cell r="BQ267">
            <v>0.11571237754429539</v>
          </cell>
          <cell r="BR267">
            <v>0.1044662208632328</v>
          </cell>
          <cell r="BS267">
            <v>0.12622849960622157</v>
          </cell>
          <cell r="BT267">
            <v>0.21657003168111788</v>
          </cell>
          <cell r="BU267">
            <v>0.19423929476033605</v>
          </cell>
          <cell r="BV267">
            <v>0.23532400000000001</v>
          </cell>
          <cell r="BW267">
            <v>0.36922790799999999</v>
          </cell>
          <cell r="BX267">
            <v>0</v>
          </cell>
          <cell r="BY267">
            <v>0</v>
          </cell>
          <cell r="BZ267">
            <v>0</v>
          </cell>
          <cell r="CA267">
            <v>0</v>
          </cell>
          <cell r="CB267">
            <v>0</v>
          </cell>
          <cell r="CC267">
            <v>2.5529999999999999</v>
          </cell>
          <cell r="CD267">
            <v>0.84615399999999996</v>
          </cell>
          <cell r="CE267">
            <v>0.27700000000000002</v>
          </cell>
          <cell r="CF267">
            <v>0.204234</v>
          </cell>
          <cell r="CG267">
            <v>1.2435002870885352</v>
          </cell>
          <cell r="CH267">
            <v>2.7986221121861141</v>
          </cell>
          <cell r="CI267">
            <v>2.0360316568316712</v>
          </cell>
          <cell r="CJ267">
            <v>3.3663166767626418</v>
          </cell>
          <cell r="CK267">
            <v>6.7517671298479458</v>
          </cell>
          <cell r="CL267">
            <v>11.841155720153495</v>
          </cell>
          <cell r="CM267">
            <v>17.700126989933224</v>
          </cell>
          <cell r="CN267">
            <v>26.677716270706853</v>
          </cell>
          <cell r="CO267">
            <v>23.461034351110666</v>
          </cell>
          <cell r="CP267">
            <v>45.615813897197015</v>
          </cell>
          <cell r="CQ267">
            <v>36.686157749684497</v>
          </cell>
          <cell r="CR267">
            <v>31.148925611317406</v>
          </cell>
          <cell r="CS267">
            <v>37.719558756913997</v>
          </cell>
          <cell r="CT267">
            <v>57.59499273072776</v>
          </cell>
          <cell r="CU267">
            <v>51.699524922798098</v>
          </cell>
          <cell r="CV267">
            <v>61.486698457818726</v>
          </cell>
          <cell r="CW267">
            <v>0</v>
          </cell>
          <cell r="CX267">
            <v>0</v>
          </cell>
          <cell r="CY267">
            <v>0</v>
          </cell>
          <cell r="CZ267">
            <v>0</v>
          </cell>
          <cell r="DA267">
            <v>0</v>
          </cell>
        </row>
        <row r="268">
          <cell r="BB268">
            <v>4.8899999999999996E-5</v>
          </cell>
          <cell r="BC268">
            <v>7.9999999999999993E-5</v>
          </cell>
          <cell r="BD268">
            <v>0</v>
          </cell>
          <cell r="BE268">
            <v>0</v>
          </cell>
          <cell r="BF268">
            <v>6.1800000000000001E-6</v>
          </cell>
          <cell r="BG268">
            <v>1.6118E-4</v>
          </cell>
          <cell r="BH268">
            <v>2.6951999999999998E-4</v>
          </cell>
          <cell r="BI268">
            <v>2.13E-4</v>
          </cell>
          <cell r="BJ268">
            <v>3.1099999999999997E-4</v>
          </cell>
          <cell r="BK268">
            <v>4.5700000000000005E-4</v>
          </cell>
          <cell r="BL268">
            <v>1.0999999999999999E-4</v>
          </cell>
          <cell r="BM268">
            <v>4.9999999999999996E-5</v>
          </cell>
          <cell r="BN268">
            <v>0</v>
          </cell>
          <cell r="BO268">
            <v>3.0000000000000001E-6</v>
          </cell>
          <cell r="BP268">
            <v>0</v>
          </cell>
          <cell r="BQ268">
            <v>1.6299999999999998E-4</v>
          </cell>
          <cell r="BR268">
            <v>7.7579999999999999E-5</v>
          </cell>
          <cell r="BS268">
            <v>2.0999999999999999E-5</v>
          </cell>
          <cell r="BT268">
            <v>1.9999999999999999E-6</v>
          </cell>
          <cell r="BU268">
            <v>0</v>
          </cell>
          <cell r="BV268">
            <v>1.6431799999999997E-5</v>
          </cell>
          <cell r="BW268">
            <v>0</v>
          </cell>
          <cell r="BX268">
            <v>0</v>
          </cell>
          <cell r="BY268">
            <v>0</v>
          </cell>
          <cell r="BZ268">
            <v>0</v>
          </cell>
          <cell r="CA268">
            <v>0</v>
          </cell>
          <cell r="CB268">
            <v>2.1953E-2</v>
          </cell>
          <cell r="CC268">
            <v>4.8473999999999996E-2</v>
          </cell>
          <cell r="CD268">
            <v>0</v>
          </cell>
          <cell r="CE268">
            <v>0</v>
          </cell>
          <cell r="CF268">
            <v>9.2699999999999998E-4</v>
          </cell>
          <cell r="CG268">
            <v>5.7704999999999992E-2</v>
          </cell>
          <cell r="CH268">
            <v>2.9242000000000001E-2</v>
          </cell>
          <cell r="CI268">
            <v>4.2675999999999999E-2</v>
          </cell>
          <cell r="CJ268">
            <v>7.1003999999999998E-2</v>
          </cell>
          <cell r="CK268">
            <v>0.14790199999999998</v>
          </cell>
          <cell r="CL268">
            <v>2.929E-2</v>
          </cell>
          <cell r="CM268">
            <v>2.1464E-2</v>
          </cell>
          <cell r="CN268">
            <v>0</v>
          </cell>
          <cell r="CO268">
            <v>9.1839999999999995E-3</v>
          </cell>
          <cell r="CP268">
            <v>0</v>
          </cell>
          <cell r="CQ268">
            <v>1.5178000000000001E-2</v>
          </cell>
          <cell r="CR268">
            <v>2.1856E-2</v>
          </cell>
          <cell r="CS268">
            <v>8.9870000000000002E-3</v>
          </cell>
          <cell r="CT268">
            <v>4.365E-3</v>
          </cell>
          <cell r="CU268">
            <v>0</v>
          </cell>
          <cell r="CV268">
            <v>5.0019999999999995E-3</v>
          </cell>
          <cell r="CW268">
            <v>0</v>
          </cell>
          <cell r="CX268">
            <v>0</v>
          </cell>
          <cell r="CY268">
            <v>0</v>
          </cell>
          <cell r="CZ268">
            <v>0</v>
          </cell>
          <cell r="DA268">
            <v>0</v>
          </cell>
        </row>
        <row r="269">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v>0</v>
          </cell>
          <cell r="CU269">
            <v>0</v>
          </cell>
          <cell r="CV269">
            <v>0</v>
          </cell>
          <cell r="CW269">
            <v>0</v>
          </cell>
          <cell r="CX269">
            <v>0</v>
          </cell>
          <cell r="CY269">
            <v>0</v>
          </cell>
          <cell r="CZ269">
            <v>0</v>
          </cell>
          <cell r="DA269">
            <v>0</v>
          </cell>
        </row>
        <row r="272">
          <cell r="BB272">
            <v>0</v>
          </cell>
          <cell r="BC272">
            <v>0</v>
          </cell>
          <cell r="BD272">
            <v>0</v>
          </cell>
          <cell r="BE272">
            <v>0</v>
          </cell>
          <cell r="BF272">
            <v>0</v>
          </cell>
          <cell r="BG272">
            <v>0</v>
          </cell>
          <cell r="BH272">
            <v>0</v>
          </cell>
          <cell r="BI272">
            <v>0</v>
          </cell>
          <cell r="BJ272">
            <v>0</v>
          </cell>
          <cell r="BK272">
            <v>0</v>
          </cell>
          <cell r="BL272">
            <v>0</v>
          </cell>
          <cell r="BM272">
            <v>0</v>
          </cell>
          <cell r="BN272">
            <v>0</v>
          </cell>
          <cell r="BO272">
            <v>0</v>
          </cell>
          <cell r="BP272">
            <v>0</v>
          </cell>
          <cell r="BQ272">
            <v>0</v>
          </cell>
          <cell r="BR272">
            <v>0</v>
          </cell>
          <cell r="BS272">
            <v>0</v>
          </cell>
          <cell r="BT272">
            <v>0</v>
          </cell>
          <cell r="BU272">
            <v>0</v>
          </cell>
          <cell r="BV272">
            <v>0</v>
          </cell>
          <cell r="BW272">
            <v>0</v>
          </cell>
          <cell r="BX272">
            <v>0</v>
          </cell>
          <cell r="BY272">
            <v>0</v>
          </cell>
          <cell r="BZ272">
            <v>0</v>
          </cell>
          <cell r="CA272">
            <v>0</v>
          </cell>
          <cell r="CB272">
            <v>0</v>
          </cell>
          <cell r="CC272">
            <v>0</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v>0</v>
          </cell>
          <cell r="CU272">
            <v>0</v>
          </cell>
          <cell r="CV272">
            <v>0</v>
          </cell>
          <cell r="CW272">
            <v>0</v>
          </cell>
          <cell r="CX272">
            <v>0</v>
          </cell>
          <cell r="CY272">
            <v>0</v>
          </cell>
          <cell r="CZ272">
            <v>0</v>
          </cell>
          <cell r="DA272">
            <v>0</v>
          </cell>
        </row>
      </sheetData>
      <sheetData sheetId="33">
        <row r="47">
          <cell r="BB47">
            <v>4.2387800000000002E-3</v>
          </cell>
          <cell r="BC47">
            <v>2.3314199999999998E-3</v>
          </cell>
          <cell r="BD47">
            <v>9.0563199999999996E-3</v>
          </cell>
          <cell r="BE47">
            <v>5.3799199999999998E-3</v>
          </cell>
          <cell r="BF47">
            <v>4.1041000000000003E-3</v>
          </cell>
          <cell r="BG47">
            <v>4.3607200000000002E-3</v>
          </cell>
          <cell r="BH47">
            <v>6.4628199999999985E-3</v>
          </cell>
          <cell r="BI47">
            <v>5.7148000000000008E-3</v>
          </cell>
          <cell r="BJ47">
            <v>5.7129799999999994E-3</v>
          </cell>
          <cell r="BK47">
            <v>3.8567195333333334E-3</v>
          </cell>
          <cell r="BL47">
            <v>1.9564999999999999E-3</v>
          </cell>
          <cell r="BM47">
            <v>2.6667004000000003E-3</v>
          </cell>
          <cell r="BN47">
            <v>2.74092E-3</v>
          </cell>
          <cell r="BO47">
            <v>1.0226579999999999E-2</v>
          </cell>
          <cell r="BP47">
            <v>1.6517284878249185E-2</v>
          </cell>
          <cell r="BQ47">
            <v>6.9879094581931046E-3</v>
          </cell>
          <cell r="BR47">
            <v>1.0327648596710055E-2</v>
          </cell>
          <cell r="BS47">
            <v>4.4431106621900971E-3</v>
          </cell>
          <cell r="BT47">
            <v>3.7925386009543273E-3</v>
          </cell>
          <cell r="BU47">
            <v>1.7308200000000001E-3</v>
          </cell>
          <cell r="BV47">
            <v>5.9768799999999995E-3</v>
          </cell>
          <cell r="BW47">
            <v>9.9922138679999998E-3</v>
          </cell>
          <cell r="BX47">
            <v>0</v>
          </cell>
          <cell r="BY47">
            <v>0</v>
          </cell>
          <cell r="BZ47">
            <v>0</v>
          </cell>
          <cell r="CA47">
            <v>0</v>
          </cell>
          <cell r="CB47">
            <v>0.80527099999999996</v>
          </cell>
          <cell r="CC47">
            <v>0.52600000000000002</v>
          </cell>
          <cell r="CD47">
            <v>1.7571139999999998</v>
          </cell>
          <cell r="CE47">
            <v>0.82799999999999996</v>
          </cell>
          <cell r="CF47">
            <v>0.91199999999999992</v>
          </cell>
          <cell r="CG47">
            <v>0.78800000000000003</v>
          </cell>
          <cell r="CH47">
            <v>1.200342</v>
          </cell>
          <cell r="CI47">
            <v>1.146042</v>
          </cell>
          <cell r="CJ47">
            <v>1.2462260000000001</v>
          </cell>
          <cell r="CK47">
            <v>0.83548400000000012</v>
          </cell>
          <cell r="CL47">
            <v>0.53241000000000005</v>
          </cell>
          <cell r="CM47">
            <v>0.68542199999999998</v>
          </cell>
          <cell r="CN47">
            <v>0.84623400000000004</v>
          </cell>
          <cell r="CO47">
            <v>2.7792229999999996</v>
          </cell>
          <cell r="CP47">
            <v>3.7700900000000002</v>
          </cell>
          <cell r="CQ47">
            <v>2.3342199999999997</v>
          </cell>
          <cell r="CR47">
            <v>2.2002929999999998</v>
          </cell>
          <cell r="CS47">
            <v>0.99900599999999995</v>
          </cell>
          <cell r="CT47">
            <v>0.86552399999999996</v>
          </cell>
          <cell r="CU47">
            <v>0.41152499999999992</v>
          </cell>
          <cell r="CV47">
            <v>1.4089700000000001</v>
          </cell>
          <cell r="CW47">
            <v>0</v>
          </cell>
          <cell r="CX47">
            <v>0</v>
          </cell>
          <cell r="CY47">
            <v>0</v>
          </cell>
          <cell r="CZ47">
            <v>0</v>
          </cell>
          <cell r="DA47">
            <v>0</v>
          </cell>
        </row>
        <row r="160">
          <cell r="BB160">
            <v>3.0509387999999998E-3</v>
          </cell>
          <cell r="BC160">
            <v>2.4770200000000003E-3</v>
          </cell>
          <cell r="BD160">
            <v>2.0875400000000001E-3</v>
          </cell>
          <cell r="BE160">
            <v>2.7597388000000006E-3</v>
          </cell>
          <cell r="BF160">
            <v>3.7064664000000004E-3</v>
          </cell>
          <cell r="BG160">
            <v>3.1917340000000003E-3</v>
          </cell>
          <cell r="BH160">
            <v>1.8798415999999999E-3</v>
          </cell>
          <cell r="BI160">
            <v>5.3670708000000001E-3</v>
          </cell>
          <cell r="BJ160">
            <v>6.9091204000000005E-3</v>
          </cell>
          <cell r="BK160">
            <v>3.1930808000000003E-3</v>
          </cell>
          <cell r="BL160">
            <v>6.1310703999999999E-3</v>
          </cell>
          <cell r="BM160">
            <v>5.3140360000000011E-3</v>
          </cell>
          <cell r="BN160">
            <v>1.09755828E-2</v>
          </cell>
          <cell r="BO160">
            <v>5.1580256000000012E-3</v>
          </cell>
          <cell r="BP160">
            <v>3.1963986600000004E-3</v>
          </cell>
          <cell r="BQ160">
            <v>4.3387595926315794E-3</v>
          </cell>
          <cell r="BR160">
            <v>6.7072399333333345E-3</v>
          </cell>
          <cell r="BS160">
            <v>6.9270110000000003E-3</v>
          </cell>
          <cell r="BT160">
            <v>7.4711000000000014E-3</v>
          </cell>
          <cell r="BU160">
            <v>7.2709000000000011E-3</v>
          </cell>
          <cell r="BV160">
            <v>0</v>
          </cell>
          <cell r="BW160">
            <v>0</v>
          </cell>
          <cell r="BX160">
            <v>0</v>
          </cell>
          <cell r="BY160">
            <v>0</v>
          </cell>
          <cell r="BZ160">
            <v>0</v>
          </cell>
          <cell r="CA160">
            <v>0</v>
          </cell>
          <cell r="CB160">
            <v>0.55986279775799996</v>
          </cell>
          <cell r="CC160">
            <v>0.58811544319999998</v>
          </cell>
          <cell r="CD160">
            <v>0.3969099264</v>
          </cell>
          <cell r="CE160">
            <v>0.50618937600000002</v>
          </cell>
          <cell r="CF160">
            <v>1.0061571247000001</v>
          </cell>
          <cell r="CG160">
            <v>0.92001817050000001</v>
          </cell>
          <cell r="CH160">
            <v>0.50596787640000007</v>
          </cell>
          <cell r="CI160">
            <v>1.3499877265</v>
          </cell>
          <cell r="CJ160">
            <v>2.5543427724000005</v>
          </cell>
          <cell r="CK160">
            <v>0.85773504960000002</v>
          </cell>
          <cell r="CL160">
            <v>1.5352905186000001</v>
          </cell>
          <cell r="CM160">
            <v>1.341594288</v>
          </cell>
          <cell r="CN160">
            <v>3.3257407743999998</v>
          </cell>
          <cell r="CO160">
            <v>2.0307711479999999</v>
          </cell>
          <cell r="CP160">
            <v>1.2661229395</v>
          </cell>
          <cell r="CQ160">
            <v>1.799233989</v>
          </cell>
          <cell r="CR160">
            <v>2.6042124851999997</v>
          </cell>
          <cell r="CS160">
            <v>2.6869880609000001</v>
          </cell>
          <cell r="CT160">
            <v>3.045190785</v>
          </cell>
          <cell r="CU160">
            <v>2.7936554999999998</v>
          </cell>
          <cell r="CV160">
            <v>1.8311744555357143</v>
          </cell>
          <cell r="CW160">
            <v>0</v>
          </cell>
          <cell r="CX160">
            <v>0</v>
          </cell>
          <cell r="CY160">
            <v>0</v>
          </cell>
          <cell r="CZ160">
            <v>0</v>
          </cell>
          <cell r="DA160">
            <v>0</v>
          </cell>
        </row>
        <row r="263">
          <cell r="BB263">
            <v>8.9322688000000004E-3</v>
          </cell>
          <cell r="BC263">
            <v>7.1201894400000007E-3</v>
          </cell>
          <cell r="BD263">
            <v>1.2971453040000001E-2</v>
          </cell>
          <cell r="BE263">
            <v>1.2028125200000002E-2</v>
          </cell>
          <cell r="BF263">
            <v>1.0487981686E-2</v>
          </cell>
          <cell r="BG263">
            <v>1.0523798011999999E-2</v>
          </cell>
          <cell r="BH263">
            <v>1.0386483925999997E-2</v>
          </cell>
          <cell r="BI263">
            <v>1.4015805440000003E-2</v>
          </cell>
          <cell r="BJ263">
            <v>1.4227959200000001E-2</v>
          </cell>
          <cell r="BK263">
            <v>9.4949703333333368E-3</v>
          </cell>
          <cell r="BL263">
            <v>1.1951648799999999E-2</v>
          </cell>
          <cell r="BM263">
            <v>1.2636374296000001E-2</v>
          </cell>
          <cell r="BN263">
            <v>2.3415781297999996E-2</v>
          </cell>
          <cell r="BO263">
            <v>3.5942989957333325E-2</v>
          </cell>
          <cell r="BP263">
            <v>3.9623381042915844E-2</v>
          </cell>
          <cell r="BQ263">
            <v>3.7630526994824692E-2</v>
          </cell>
          <cell r="BR263">
            <v>5.3764989886043384E-2</v>
          </cell>
          <cell r="BS263">
            <v>2.6233520206190093E-2</v>
          </cell>
          <cell r="BT263">
            <v>2.1856460476954328E-2</v>
          </cell>
          <cell r="BU263">
            <v>3.7278871084000006E-2</v>
          </cell>
          <cell r="BV263">
            <v>1.8283249711999999E-2</v>
          </cell>
          <cell r="BW263">
            <v>1.0336193868E-2</v>
          </cell>
          <cell r="BX263">
            <v>3.4398000000000002E-4</v>
          </cell>
          <cell r="BY263">
            <v>3.4398000000000002E-4</v>
          </cell>
          <cell r="BZ263">
            <v>3.4398000000000002E-4</v>
          </cell>
          <cell r="CA263">
            <v>3.4398000000000002E-4</v>
          </cell>
          <cell r="CB263">
            <v>1.7920073151452296</v>
          </cell>
          <cell r="CC263">
            <v>1.5684293980000001</v>
          </cell>
          <cell r="CD263">
            <v>2.6612734067545318</v>
          </cell>
          <cell r="CE263">
            <v>1.9827899843070016</v>
          </cell>
          <cell r="CF263">
            <v>2.3953507927834572</v>
          </cell>
          <cell r="CG263">
            <v>2.4741417277195472</v>
          </cell>
          <cell r="CH263">
            <v>2.24758857</v>
          </cell>
          <cell r="CI263">
            <v>3.4827021458027287</v>
          </cell>
          <cell r="CJ263">
            <v>4.4164330855972453</v>
          </cell>
          <cell r="CK263">
            <v>2.5798857315999997</v>
          </cell>
          <cell r="CL263">
            <v>3.3187527866795543</v>
          </cell>
          <cell r="CM263">
            <v>3.7317749235186581</v>
          </cell>
          <cell r="CN263">
            <v>7.9207787459781338</v>
          </cell>
          <cell r="CO263">
            <v>13.564456832132615</v>
          </cell>
          <cell r="CP263">
            <v>13.792604259465813</v>
          </cell>
          <cell r="CQ263">
            <v>14.281468190328425</v>
          </cell>
          <cell r="CR263">
            <v>16.229832128200002</v>
          </cell>
          <cell r="CS263">
            <v>10.063265512763511</v>
          </cell>
          <cell r="CT263">
            <v>8.8870994683646725</v>
          </cell>
          <cell r="CU263">
            <v>11.573868055743114</v>
          </cell>
          <cell r="CV263">
            <v>8.2412601159357131</v>
          </cell>
          <cell r="CW263">
            <v>0</v>
          </cell>
          <cell r="CX263">
            <v>0</v>
          </cell>
          <cell r="CY263">
            <v>0</v>
          </cell>
          <cell r="CZ263">
            <v>0</v>
          </cell>
          <cell r="DA263">
            <v>0</v>
          </cell>
        </row>
        <row r="264">
          <cell r="BB264">
            <v>3.4939267999999999E-3</v>
          </cell>
          <cell r="BC264">
            <v>3.7757574400000002E-3</v>
          </cell>
          <cell r="BD264">
            <v>2.5170600000000002E-3</v>
          </cell>
          <cell r="BE264">
            <v>3.3867652000000008E-3</v>
          </cell>
          <cell r="BF264">
            <v>4.2324464000000001E-3</v>
          </cell>
          <cell r="BG264">
            <v>4.0693161600000001E-3</v>
          </cell>
          <cell r="BH264">
            <v>2.1601215999999999E-3</v>
          </cell>
          <cell r="BI264">
            <v>6.9336904000000003E-3</v>
          </cell>
          <cell r="BJ264">
            <v>7.799719200000001E-3</v>
          </cell>
          <cell r="BK264">
            <v>5.0995308000000008E-3</v>
          </cell>
          <cell r="BL264">
            <v>7.9068079999999995E-3</v>
          </cell>
          <cell r="BM264">
            <v>7.6862604000000013E-3</v>
          </cell>
          <cell r="BN264">
            <v>1.6983875999999998E-2</v>
          </cell>
          <cell r="BO264">
            <v>2.1751657200000003E-2</v>
          </cell>
          <cell r="BP264">
            <v>1.3629976360000001E-2</v>
          </cell>
          <cell r="BQ264">
            <v>2.599242799263158E-2</v>
          </cell>
          <cell r="BR264">
            <v>3.8248640733333325E-2</v>
          </cell>
          <cell r="BS264">
            <v>1.44136174E-2</v>
          </cell>
          <cell r="BT264">
            <v>1.2809706000000002E-2</v>
          </cell>
          <cell r="BU264">
            <v>1.2502380800000002E-2</v>
          </cell>
          <cell r="BV264">
            <v>3.4398000000000002E-4</v>
          </cell>
          <cell r="BW264">
            <v>3.4398000000000002E-4</v>
          </cell>
          <cell r="BX264">
            <v>3.4398000000000002E-4</v>
          </cell>
          <cell r="BY264">
            <v>3.4398000000000002E-4</v>
          </cell>
          <cell r="BZ264">
            <v>3.4398000000000002E-4</v>
          </cell>
          <cell r="CA264">
            <v>3.4398000000000002E-4</v>
          </cell>
          <cell r="CB264">
            <v>0.6692943132239999</v>
          </cell>
          <cell r="CC264">
            <v>0.775325398</v>
          </cell>
          <cell r="CD264">
            <v>0.52307282399999999</v>
          </cell>
          <cell r="CE264">
            <v>0.70311659040000007</v>
          </cell>
          <cell r="CF264">
            <v>1.1553193932000001</v>
          </cell>
          <cell r="CG264">
            <v>1.1998747331999999</v>
          </cell>
          <cell r="CH264">
            <v>0.6062350700000001</v>
          </cell>
          <cell r="CI264">
            <v>1.8856846549999999</v>
          </cell>
          <cell r="CJ264">
            <v>2.8779217140000006</v>
          </cell>
          <cell r="CK264">
            <v>1.5219597316000002</v>
          </cell>
          <cell r="CL264">
            <v>1.9781777232000002</v>
          </cell>
          <cell r="CM264">
            <v>2.0245303680000002</v>
          </cell>
          <cell r="CN264">
            <v>5.6577851088000006</v>
          </cell>
          <cell r="CO264">
            <v>8.7875184129000008</v>
          </cell>
          <cell r="CP264">
            <v>7.1698799590000002</v>
          </cell>
          <cell r="CQ264">
            <v>9.7871890795000009</v>
          </cell>
          <cell r="CR264">
            <v>11.8539891282</v>
          </cell>
          <cell r="CS264">
            <v>6.0304956283000006</v>
          </cell>
          <cell r="CT264">
            <v>5.8700542100000002</v>
          </cell>
          <cell r="CU264">
            <v>5.7911454606666668</v>
          </cell>
          <cell r="CV264">
            <v>2.4366341159357141</v>
          </cell>
          <cell r="CW264">
            <v>0</v>
          </cell>
          <cell r="CX264">
            <v>0</v>
          </cell>
          <cell r="CY264">
            <v>0</v>
          </cell>
          <cell r="CZ264">
            <v>0</v>
          </cell>
          <cell r="DA264">
            <v>0</v>
          </cell>
        </row>
        <row r="266">
          <cell r="BB266">
            <v>0</v>
          </cell>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4.4589999999999999E-7</v>
          </cell>
          <cell r="BW266">
            <v>0</v>
          </cell>
          <cell r="BX266">
            <v>0</v>
          </cell>
          <cell r="BY266">
            <v>0</v>
          </cell>
          <cell r="BZ266">
            <v>0</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R266">
            <v>0</v>
          </cell>
          <cell r="CS266">
            <v>0</v>
          </cell>
          <cell r="CT266">
            <v>0</v>
          </cell>
          <cell r="CU266">
            <v>0</v>
          </cell>
          <cell r="CV266">
            <v>9.7999999999999997E-5</v>
          </cell>
          <cell r="CW266">
            <v>0</v>
          </cell>
          <cell r="CX266">
            <v>0</v>
          </cell>
          <cell r="CY266">
            <v>0</v>
          </cell>
          <cell r="CZ266">
            <v>0</v>
          </cell>
          <cell r="DA266">
            <v>0</v>
          </cell>
        </row>
        <row r="267">
          <cell r="BB267">
            <v>4.7101599999999997E-3</v>
          </cell>
          <cell r="BC267">
            <v>2.3314199999999998E-3</v>
          </cell>
          <cell r="BD267">
            <v>9.6114200000000007E-3</v>
          </cell>
          <cell r="BE267">
            <v>5.5601000000000001E-3</v>
          </cell>
          <cell r="BF267">
            <v>4.3243200000000004E-3</v>
          </cell>
          <cell r="BG267">
            <v>4.3898399999999999E-3</v>
          </cell>
          <cell r="BH267">
            <v>6.4628199999999985E-3</v>
          </cell>
          <cell r="BI267">
            <v>5.9441200000000007E-3</v>
          </cell>
          <cell r="BJ267">
            <v>5.7803199999999994E-3</v>
          </cell>
          <cell r="BK267">
            <v>3.9968595333333334E-3</v>
          </cell>
          <cell r="BL267">
            <v>2.2193807999999998E-3</v>
          </cell>
          <cell r="BM267">
            <v>3.1080140000000001E-3</v>
          </cell>
          <cell r="BN267">
            <v>4.5718399999999998E-3</v>
          </cell>
          <cell r="BO267">
            <v>1.203748E-2</v>
          </cell>
          <cell r="BP267">
            <v>2.2666415138249182E-2</v>
          </cell>
          <cell r="BQ267">
            <v>8.5185855141931052E-3</v>
          </cell>
          <cell r="BR267">
            <v>1.1907408596710054E-2</v>
          </cell>
          <cell r="BS267">
            <v>8.3999750221900975E-3</v>
          </cell>
          <cell r="BT267">
            <v>6.992216172954327E-3</v>
          </cell>
          <cell r="BU267">
            <v>2.0738615352000001E-2</v>
          </cell>
          <cell r="BV267">
            <v>1.5822895816E-2</v>
          </cell>
          <cell r="BW267">
            <v>9.9922138679999998E-3</v>
          </cell>
          <cell r="BX267">
            <v>0</v>
          </cell>
          <cell r="BY267">
            <v>0</v>
          </cell>
          <cell r="BZ267">
            <v>0</v>
          </cell>
          <cell r="CA267">
            <v>0</v>
          </cell>
          <cell r="CB267">
            <v>0.95214900192122953</v>
          </cell>
          <cell r="CC267">
            <v>0.52600000000000002</v>
          </cell>
          <cell r="CD267">
            <v>1.9951145827545314</v>
          </cell>
          <cell r="CE267">
            <v>0.87267339390700149</v>
          </cell>
          <cell r="CF267">
            <v>0.9590648995834572</v>
          </cell>
          <cell r="CG267">
            <v>0.80543699451954698</v>
          </cell>
          <cell r="CH267">
            <v>1.200342</v>
          </cell>
          <cell r="CI267">
            <v>1.2428624908027288</v>
          </cell>
          <cell r="CJ267">
            <v>1.318181371597245</v>
          </cell>
          <cell r="CK267">
            <v>0.87393100000000012</v>
          </cell>
          <cell r="CL267">
            <v>0.64845906347955384</v>
          </cell>
          <cell r="CM267">
            <v>0.85948555551865791</v>
          </cell>
          <cell r="CN267">
            <v>1.3452836371781329</v>
          </cell>
          <cell r="CO267">
            <v>3.4640704192326157</v>
          </cell>
          <cell r="CP267">
            <v>4.8399128004658136</v>
          </cell>
          <cell r="CQ267">
            <v>3.0026761108284292</v>
          </cell>
          <cell r="CR267">
            <v>2.9482929999999996</v>
          </cell>
          <cell r="CS267">
            <v>2.4972238844635117</v>
          </cell>
          <cell r="CT267">
            <v>2.0677422583646714</v>
          </cell>
          <cell r="CU267">
            <v>3.6849015950764472</v>
          </cell>
          <cell r="CV267">
            <v>4.8479539999999997</v>
          </cell>
          <cell r="CW267">
            <v>0</v>
          </cell>
          <cell r="CX267">
            <v>0</v>
          </cell>
          <cell r="CY267">
            <v>0</v>
          </cell>
          <cell r="CZ267">
            <v>0</v>
          </cell>
          <cell r="DA267">
            <v>0</v>
          </cell>
        </row>
        <row r="268">
          <cell r="BB268">
            <v>4.8357400000000002E-4</v>
          </cell>
          <cell r="BC268">
            <v>8.2737200000000005E-4</v>
          </cell>
          <cell r="BD268">
            <v>8.4297303999999996E-4</v>
          </cell>
          <cell r="BE268">
            <v>3.0812600000000002E-3</v>
          </cell>
          <cell r="BF268">
            <v>1.8611720399999998E-3</v>
          </cell>
          <cell r="BG268">
            <v>1.8125926E-3</v>
          </cell>
          <cell r="BH268">
            <v>1.6934990800000003E-3</v>
          </cell>
          <cell r="BI268">
            <v>1.1379950400000002E-3</v>
          </cell>
          <cell r="BJ268">
            <v>5.6965999999999994E-4</v>
          </cell>
          <cell r="BK268">
            <v>2.7846000000000001E-4</v>
          </cell>
          <cell r="BL268">
            <v>1.3595399999999998E-3</v>
          </cell>
          <cell r="BM268">
            <v>1.1247599999999998E-3</v>
          </cell>
          <cell r="BN268">
            <v>9.3001999999999994E-4</v>
          </cell>
          <cell r="BO268">
            <v>1.6335513999999999E-3</v>
          </cell>
          <cell r="BP268">
            <v>1.3431600000000001E-3</v>
          </cell>
          <cell r="BQ268">
            <v>1.1986694719999997E-3</v>
          </cell>
          <cell r="BR268">
            <v>1.283825036E-3</v>
          </cell>
          <cell r="BS268">
            <v>1.5378999999999998E-3</v>
          </cell>
          <cell r="BT268">
            <v>8.2810000000000002E-4</v>
          </cell>
          <cell r="BU268">
            <v>2.2932E-3</v>
          </cell>
          <cell r="BV268">
            <v>1.88777498E-3</v>
          </cell>
          <cell r="BW268">
            <v>0</v>
          </cell>
          <cell r="BX268">
            <v>0</v>
          </cell>
          <cell r="BY268">
            <v>0</v>
          </cell>
          <cell r="BZ268">
            <v>0</v>
          </cell>
          <cell r="CA268">
            <v>0</v>
          </cell>
          <cell r="CB268">
            <v>0.12166899999999999</v>
          </cell>
          <cell r="CC268">
            <v>0.202597</v>
          </cell>
          <cell r="CD268">
            <v>0.14308600000000002</v>
          </cell>
          <cell r="CE268">
            <v>0.40699999999999997</v>
          </cell>
          <cell r="CF268">
            <v>0.27531100000000003</v>
          </cell>
          <cell r="CG268">
            <v>0.43648599999999999</v>
          </cell>
          <cell r="CH268">
            <v>0.43535599999999991</v>
          </cell>
          <cell r="CI268">
            <v>0.35415499999999994</v>
          </cell>
          <cell r="CJ268">
            <v>0.21128999999999998</v>
          </cell>
          <cell r="CK268">
            <v>0.12752799999999997</v>
          </cell>
          <cell r="CL268">
            <v>0.55433599999999994</v>
          </cell>
          <cell r="CM268">
            <v>0.45831700000000003</v>
          </cell>
          <cell r="CN268">
            <v>0.44844199999999995</v>
          </cell>
          <cell r="CO268">
            <v>0.91536399999999996</v>
          </cell>
          <cell r="CP268">
            <v>0.93274099999999993</v>
          </cell>
          <cell r="CQ268">
            <v>0.62833099999999997</v>
          </cell>
          <cell r="CR268">
            <v>0.55537599999999998</v>
          </cell>
          <cell r="CS268">
            <v>0.5667279999999999</v>
          </cell>
          <cell r="CT268">
            <v>0.42469299999999993</v>
          </cell>
          <cell r="CU268">
            <v>1.2635239999999999</v>
          </cell>
          <cell r="CV268">
            <v>0.85810399999999998</v>
          </cell>
          <cell r="CW268">
            <v>0</v>
          </cell>
          <cell r="CX268">
            <v>0</v>
          </cell>
          <cell r="CY268">
            <v>0</v>
          </cell>
          <cell r="CZ268">
            <v>0</v>
          </cell>
          <cell r="DA268">
            <v>0</v>
          </cell>
        </row>
        <row r="269">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v>0</v>
          </cell>
          <cell r="CU269">
            <v>0</v>
          </cell>
          <cell r="CV269">
            <v>0</v>
          </cell>
          <cell r="CW269">
            <v>0</v>
          </cell>
          <cell r="CX269">
            <v>0</v>
          </cell>
          <cell r="CY269">
            <v>0</v>
          </cell>
          <cell r="CZ269">
            <v>0</v>
          </cell>
          <cell r="DA269">
            <v>0</v>
          </cell>
        </row>
        <row r="272">
          <cell r="BB272">
            <v>0</v>
          </cell>
          <cell r="BC272">
            <v>0</v>
          </cell>
          <cell r="BD272">
            <v>0</v>
          </cell>
          <cell r="BE272">
            <v>0</v>
          </cell>
          <cell r="BF272">
            <v>0</v>
          </cell>
          <cell r="BG272">
            <v>0</v>
          </cell>
          <cell r="BH272">
            <v>0</v>
          </cell>
          <cell r="BI272">
            <v>0</v>
          </cell>
          <cell r="BJ272">
            <v>0</v>
          </cell>
          <cell r="BK272">
            <v>0</v>
          </cell>
          <cell r="BL272">
            <v>0</v>
          </cell>
          <cell r="BM272">
            <v>0</v>
          </cell>
          <cell r="BN272">
            <v>0</v>
          </cell>
          <cell r="BO272">
            <v>0</v>
          </cell>
          <cell r="BP272">
            <v>0</v>
          </cell>
          <cell r="BQ272">
            <v>0</v>
          </cell>
          <cell r="BR272">
            <v>0</v>
          </cell>
          <cell r="BS272">
            <v>0</v>
          </cell>
          <cell r="BT272">
            <v>0</v>
          </cell>
          <cell r="BU272">
            <v>0</v>
          </cell>
          <cell r="BV272">
            <v>0</v>
          </cell>
          <cell r="BW272">
            <v>0</v>
          </cell>
          <cell r="BX272">
            <v>0</v>
          </cell>
          <cell r="BY272">
            <v>0</v>
          </cell>
          <cell r="BZ272">
            <v>0</v>
          </cell>
          <cell r="CA272">
            <v>0</v>
          </cell>
          <cell r="CB272">
            <v>0</v>
          </cell>
          <cell r="CC272">
            <v>0</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v>0</v>
          </cell>
          <cell r="CU272">
            <v>0</v>
          </cell>
          <cell r="CV272">
            <v>0</v>
          </cell>
          <cell r="CW272">
            <v>0</v>
          </cell>
          <cell r="CX272">
            <v>0</v>
          </cell>
          <cell r="CY272">
            <v>0</v>
          </cell>
          <cell r="CZ272">
            <v>0</v>
          </cell>
          <cell r="DA272">
            <v>0</v>
          </cell>
        </row>
      </sheetData>
      <sheetData sheetId="34">
        <row r="263">
          <cell r="BB263">
            <v>3.9567499999999997E-5</v>
          </cell>
          <cell r="BC263">
            <v>0</v>
          </cell>
          <cell r="BD263">
            <v>0</v>
          </cell>
          <cell r="BE263">
            <v>6.7216300000000004E-4</v>
          </cell>
          <cell r="BF263">
            <v>0</v>
          </cell>
          <cell r="BG263">
            <v>2.5999599999999998E-5</v>
          </cell>
          <cell r="BH263">
            <v>0</v>
          </cell>
          <cell r="BI263">
            <v>2.0329999999999998E-4</v>
          </cell>
          <cell r="BJ263">
            <v>0</v>
          </cell>
          <cell r="BK263">
            <v>0</v>
          </cell>
          <cell r="BL263">
            <v>7.2199999999999995E-6</v>
          </cell>
          <cell r="BM263">
            <v>4.6549999999999993E-7</v>
          </cell>
          <cell r="BN263">
            <v>1.053018E-6</v>
          </cell>
          <cell r="BO263">
            <v>0</v>
          </cell>
          <cell r="BP263">
            <v>5.1299999999999993E-5</v>
          </cell>
          <cell r="BQ263">
            <v>0</v>
          </cell>
          <cell r="BR263">
            <v>5.3199999999999998E-9</v>
          </cell>
          <cell r="BS263">
            <v>3.7277999999999998E-7</v>
          </cell>
          <cell r="BT263">
            <v>3.4579999999999996E-8</v>
          </cell>
          <cell r="BU263">
            <v>2.6599999999999999E-9</v>
          </cell>
          <cell r="BV263">
            <v>0</v>
          </cell>
          <cell r="BW263">
            <v>0</v>
          </cell>
          <cell r="BX263">
            <v>0</v>
          </cell>
          <cell r="BY263">
            <v>0</v>
          </cell>
          <cell r="BZ263">
            <v>0</v>
          </cell>
          <cell r="CA263">
            <v>0</v>
          </cell>
          <cell r="CB263">
            <v>0</v>
          </cell>
          <cell r="CC263">
            <v>5.1299999999999993E-5</v>
          </cell>
          <cell r="CD263">
            <v>0</v>
          </cell>
          <cell r="CE263">
            <v>5.3199999999999998E-9</v>
          </cell>
          <cell r="CF263">
            <v>3.7277999999999998E-7</v>
          </cell>
          <cell r="CG263">
            <v>3.4579999999999996E-8</v>
          </cell>
          <cell r="CH263">
            <v>2.6599999999999999E-9</v>
          </cell>
          <cell r="CI263">
            <v>0</v>
          </cell>
          <cell r="CJ263">
            <v>0</v>
          </cell>
          <cell r="CK263">
            <v>0</v>
          </cell>
          <cell r="CL263">
            <v>0</v>
          </cell>
          <cell r="CM263">
            <v>0</v>
          </cell>
          <cell r="CN263">
            <v>0</v>
          </cell>
          <cell r="CO263">
            <v>9.953E-3</v>
          </cell>
          <cell r="CP263">
            <v>0</v>
          </cell>
          <cell r="CQ263">
            <v>0</v>
          </cell>
          <cell r="CR263">
            <v>0.26976299999999998</v>
          </cell>
          <cell r="CS263">
            <v>0</v>
          </cell>
          <cell r="CT263">
            <v>2.0525999999999999E-2</v>
          </cell>
          <cell r="CU263">
            <v>0</v>
          </cell>
          <cell r="CV263">
            <v>0.12538710999809238</v>
          </cell>
          <cell r="CW263">
            <v>0</v>
          </cell>
          <cell r="CX263">
            <v>0</v>
          </cell>
          <cell r="CY263">
            <v>1.0582999999999999E-2</v>
          </cell>
          <cell r="CZ263">
            <v>2.0820000000000001E-3</v>
          </cell>
          <cell r="DA263">
            <v>1.4129423999999999E-3</v>
          </cell>
        </row>
        <row r="264">
          <cell r="BB264">
            <v>0</v>
          </cell>
          <cell r="BC264">
            <v>0</v>
          </cell>
          <cell r="BD264">
            <v>0</v>
          </cell>
          <cell r="BE264">
            <v>0</v>
          </cell>
          <cell r="BF264">
            <v>0</v>
          </cell>
          <cell r="BG264">
            <v>0</v>
          </cell>
          <cell r="BH264">
            <v>0</v>
          </cell>
          <cell r="BI264">
            <v>0</v>
          </cell>
          <cell r="BJ264">
            <v>0</v>
          </cell>
          <cell r="BK264">
            <v>0</v>
          </cell>
          <cell r="BL264">
            <v>0</v>
          </cell>
          <cell r="BM264">
            <v>0</v>
          </cell>
          <cell r="BN264">
            <v>8.5499999999999991E-8</v>
          </cell>
          <cell r="BO264">
            <v>0</v>
          </cell>
          <cell r="BP264">
            <v>5.1299999999999993E-5</v>
          </cell>
          <cell r="BQ264">
            <v>0</v>
          </cell>
          <cell r="BR264">
            <v>0</v>
          </cell>
          <cell r="BS264">
            <v>0</v>
          </cell>
          <cell r="BT264">
            <v>0</v>
          </cell>
          <cell r="BU264">
            <v>0</v>
          </cell>
          <cell r="BV264">
            <v>0</v>
          </cell>
          <cell r="BW264">
            <v>0</v>
          </cell>
          <cell r="BX264">
            <v>0</v>
          </cell>
          <cell r="BY264">
            <v>0</v>
          </cell>
          <cell r="BZ264">
            <v>0</v>
          </cell>
          <cell r="CA264">
            <v>0</v>
          </cell>
          <cell r="CB264">
            <v>0</v>
          </cell>
          <cell r="CC264">
            <v>5.1299999999999993E-5</v>
          </cell>
          <cell r="CD264">
            <v>0</v>
          </cell>
          <cell r="CE264">
            <v>0</v>
          </cell>
          <cell r="CF264">
            <v>0</v>
          </cell>
          <cell r="CG264">
            <v>0</v>
          </cell>
          <cell r="CH264">
            <v>0</v>
          </cell>
          <cell r="CI264">
            <v>0</v>
          </cell>
          <cell r="CJ264">
            <v>0</v>
          </cell>
          <cell r="CK264">
            <v>0</v>
          </cell>
          <cell r="CL264">
            <v>0</v>
          </cell>
          <cell r="CM264">
            <v>0</v>
          </cell>
          <cell r="CN264">
            <v>0</v>
          </cell>
          <cell r="CO264">
            <v>0</v>
          </cell>
          <cell r="CP264">
            <v>0</v>
          </cell>
          <cell r="CQ264">
            <v>0</v>
          </cell>
          <cell r="CR264">
            <v>0</v>
          </cell>
          <cell r="CS264">
            <v>0</v>
          </cell>
          <cell r="CT264">
            <v>0</v>
          </cell>
          <cell r="CU264">
            <v>0</v>
          </cell>
          <cell r="CV264">
            <v>0</v>
          </cell>
          <cell r="CW264">
            <v>0</v>
          </cell>
          <cell r="CX264">
            <v>0</v>
          </cell>
          <cell r="CY264">
            <v>0</v>
          </cell>
          <cell r="CZ264">
            <v>0</v>
          </cell>
          <cell r="DA264">
            <v>8.0942399999999999E-5</v>
          </cell>
        </row>
      </sheetData>
      <sheetData sheetId="35">
        <row r="263">
          <cell r="BB263">
            <v>1.3484439999999999E-3</v>
          </cell>
          <cell r="BC263">
            <v>4.3239999999999999E-4</v>
          </cell>
          <cell r="BD263">
            <v>1.6560000000000001E-4</v>
          </cell>
          <cell r="BE263">
            <v>2.1564799999999998E-4</v>
          </cell>
          <cell r="BF263">
            <v>0</v>
          </cell>
          <cell r="BG263">
            <v>1.1039999999999999E-5</v>
          </cell>
          <cell r="BH263">
            <v>8.7997999999999993E-5</v>
          </cell>
          <cell r="BI263">
            <v>0</v>
          </cell>
          <cell r="BJ263">
            <v>0</v>
          </cell>
          <cell r="BK263">
            <v>4.3699999999999998E-5</v>
          </cell>
          <cell r="BL263">
            <v>1.5179999999999999E-5</v>
          </cell>
          <cell r="BM263">
            <v>2.5115999999999995E-5</v>
          </cell>
          <cell r="BN263">
            <v>3.7880999999999999E-5</v>
          </cell>
          <cell r="BO263">
            <v>6.4399999999999989E-7</v>
          </cell>
          <cell r="BP263">
            <v>2.2539999999999998E-5</v>
          </cell>
          <cell r="BQ263">
            <v>3.4822E-5</v>
          </cell>
          <cell r="BR263">
            <v>0</v>
          </cell>
          <cell r="BS263">
            <v>1.1412344444444443E-5</v>
          </cell>
          <cell r="BT263">
            <v>3.2199999999999997E-6</v>
          </cell>
          <cell r="BU263">
            <v>2.5759999999999996E-6</v>
          </cell>
          <cell r="BV263">
            <v>0</v>
          </cell>
          <cell r="BW263">
            <v>0</v>
          </cell>
          <cell r="BX263">
            <v>0</v>
          </cell>
          <cell r="BY263">
            <v>0</v>
          </cell>
          <cell r="BZ263">
            <v>0</v>
          </cell>
          <cell r="CA263">
            <v>0</v>
          </cell>
          <cell r="CB263">
            <v>6.4399999999999989E-7</v>
          </cell>
          <cell r="CC263">
            <v>2.2539999999999998E-5</v>
          </cell>
          <cell r="CD263">
            <v>3.4822E-5</v>
          </cell>
          <cell r="CE263">
            <v>0</v>
          </cell>
          <cell r="CF263">
            <v>1.1412344444444443E-5</v>
          </cell>
          <cell r="CG263">
            <v>3.2199999999999997E-6</v>
          </cell>
          <cell r="CH263">
            <v>2.5759999999999996E-6</v>
          </cell>
          <cell r="CI263">
            <v>0</v>
          </cell>
          <cell r="CJ263">
            <v>0</v>
          </cell>
          <cell r="CK263">
            <v>0</v>
          </cell>
          <cell r="CL263">
            <v>0</v>
          </cell>
          <cell r="CM263">
            <v>0</v>
          </cell>
          <cell r="CN263">
            <v>0</v>
          </cell>
          <cell r="CO263">
            <v>0.21106496637299998</v>
          </cell>
          <cell r="CP263">
            <v>7.7078918400000002E-2</v>
          </cell>
          <cell r="CQ263">
            <v>3.0511675200000001E-2</v>
          </cell>
          <cell r="CR263">
            <v>4.1740148800000001E-2</v>
          </cell>
          <cell r="CS263">
            <v>0</v>
          </cell>
          <cell r="CT263">
            <v>3.6999533999999999E-3</v>
          </cell>
          <cell r="CU263">
            <v>4.4117229199999997E-2</v>
          </cell>
          <cell r="CV263">
            <v>0</v>
          </cell>
          <cell r="CW263">
            <v>0</v>
          </cell>
          <cell r="CX263">
            <v>9.0564363999999994E-3</v>
          </cell>
          <cell r="CY263">
            <v>8.7814368000000004E-3</v>
          </cell>
          <cell r="CZ263">
            <v>1.0083648000000001E-2</v>
          </cell>
          <cell r="DA263">
            <v>1.87060688E-2</v>
          </cell>
        </row>
        <row r="264">
          <cell r="BB264">
            <v>1.3484439999999999E-3</v>
          </cell>
          <cell r="BC264">
            <v>4.3239999999999999E-4</v>
          </cell>
          <cell r="BD264">
            <v>1.6560000000000001E-4</v>
          </cell>
          <cell r="BE264">
            <v>2.1564799999999998E-4</v>
          </cell>
          <cell r="BF264">
            <v>0</v>
          </cell>
          <cell r="BG264">
            <v>1.1039999999999999E-5</v>
          </cell>
          <cell r="BH264">
            <v>2.8197999999999997E-5</v>
          </cell>
          <cell r="BI264">
            <v>0</v>
          </cell>
          <cell r="BJ264">
            <v>0</v>
          </cell>
          <cell r="BK264">
            <v>4.3699999999999998E-5</v>
          </cell>
          <cell r="BL264">
            <v>1.5179999999999999E-5</v>
          </cell>
          <cell r="BM264">
            <v>2.5115999999999995E-5</v>
          </cell>
          <cell r="BN264">
            <v>3.5144000000000001E-5</v>
          </cell>
          <cell r="BO264">
            <v>6.4399999999999989E-7</v>
          </cell>
          <cell r="BP264">
            <v>2.2539999999999998E-5</v>
          </cell>
          <cell r="BQ264">
            <v>3.4822E-5</v>
          </cell>
          <cell r="BR264">
            <v>0</v>
          </cell>
          <cell r="BS264">
            <v>6.5662444444444439E-6</v>
          </cell>
          <cell r="BT264">
            <v>3.2199999999999997E-6</v>
          </cell>
          <cell r="BU264">
            <v>2.5759999999999996E-6</v>
          </cell>
          <cell r="BV264">
            <v>0</v>
          </cell>
          <cell r="BW264">
            <v>0</v>
          </cell>
          <cell r="BX264">
            <v>0</v>
          </cell>
          <cell r="BY264">
            <v>0</v>
          </cell>
          <cell r="BZ264">
            <v>0</v>
          </cell>
          <cell r="CA264">
            <v>0</v>
          </cell>
          <cell r="CB264">
            <v>6.4399999999999989E-7</v>
          </cell>
          <cell r="CC264">
            <v>2.2539999999999998E-5</v>
          </cell>
          <cell r="CD264">
            <v>3.4822E-5</v>
          </cell>
          <cell r="CE264">
            <v>0</v>
          </cell>
          <cell r="CF264">
            <v>6.5662444444444439E-6</v>
          </cell>
          <cell r="CG264">
            <v>3.2199999999999997E-6</v>
          </cell>
          <cell r="CH264">
            <v>2.5759999999999996E-6</v>
          </cell>
          <cell r="CI264">
            <v>0</v>
          </cell>
          <cell r="CJ264">
            <v>0</v>
          </cell>
          <cell r="CK264">
            <v>0</v>
          </cell>
          <cell r="CL264">
            <v>0</v>
          </cell>
          <cell r="CM264">
            <v>0</v>
          </cell>
          <cell r="CN264">
            <v>0</v>
          </cell>
          <cell r="CO264">
            <v>0.21106496637299998</v>
          </cell>
          <cell r="CP264">
            <v>7.7078918400000002E-2</v>
          </cell>
          <cell r="CQ264">
            <v>3.0511675200000001E-2</v>
          </cell>
          <cell r="CR264">
            <v>4.1740148800000001E-2</v>
          </cell>
          <cell r="CS264">
            <v>0</v>
          </cell>
          <cell r="CT264">
            <v>3.6999533999999999E-3</v>
          </cell>
          <cell r="CU264">
            <v>1.2439229200000002E-2</v>
          </cell>
          <cell r="CV264">
            <v>0</v>
          </cell>
          <cell r="CW264">
            <v>0</v>
          </cell>
          <cell r="CX264">
            <v>9.0564363999999994E-3</v>
          </cell>
          <cell r="CY264">
            <v>8.7814368000000004E-3</v>
          </cell>
          <cell r="CZ264">
            <v>1.0083648000000001E-2</v>
          </cell>
          <cell r="DA264">
            <v>1.4558068799999999E-2</v>
          </cell>
        </row>
      </sheetData>
      <sheetData sheetId="36"/>
      <sheetData sheetId="37"/>
      <sheetData sheetId="38">
        <row r="263">
          <cell r="BB263">
            <v>0</v>
          </cell>
          <cell r="BC263">
            <v>0</v>
          </cell>
          <cell r="BD263">
            <v>0</v>
          </cell>
          <cell r="BE263">
            <v>0</v>
          </cell>
          <cell r="BF263">
            <v>0</v>
          </cell>
          <cell r="BG263">
            <v>0</v>
          </cell>
          <cell r="BH263">
            <v>0</v>
          </cell>
          <cell r="BI263">
            <v>0</v>
          </cell>
          <cell r="BJ263">
            <v>0</v>
          </cell>
          <cell r="BK263">
            <v>0</v>
          </cell>
          <cell r="BL263">
            <v>0</v>
          </cell>
          <cell r="BM263">
            <v>5.8967999999999995E-5</v>
          </cell>
          <cell r="BN263">
            <v>0</v>
          </cell>
          <cell r="BO263">
            <v>0</v>
          </cell>
          <cell r="BP263">
            <v>8.8200000000000003E-5</v>
          </cell>
          <cell r="BQ263">
            <v>0</v>
          </cell>
          <cell r="BR263">
            <v>5.9639999999999991E-6</v>
          </cell>
          <cell r="BS263">
            <v>0</v>
          </cell>
          <cell r="BT263">
            <v>0</v>
          </cell>
          <cell r="BU263">
            <v>3.9199999999999997E-5</v>
          </cell>
          <cell r="BV263">
            <v>0</v>
          </cell>
          <cell r="BW263">
            <v>0</v>
          </cell>
          <cell r="BX263">
            <v>0</v>
          </cell>
          <cell r="BY263">
            <v>0</v>
          </cell>
          <cell r="BZ263">
            <v>0</v>
          </cell>
          <cell r="CA263">
            <v>0</v>
          </cell>
          <cell r="CB263">
            <v>0</v>
          </cell>
          <cell r="CC263">
            <v>8.8200000000000003E-5</v>
          </cell>
          <cell r="CD263">
            <v>0</v>
          </cell>
          <cell r="CE263">
            <v>5.9639999999999991E-6</v>
          </cell>
          <cell r="CF263">
            <v>0</v>
          </cell>
          <cell r="CG263">
            <v>0</v>
          </cell>
          <cell r="CH263">
            <v>3.9199999999999997E-5</v>
          </cell>
          <cell r="CI263">
            <v>0</v>
          </cell>
          <cell r="CJ263">
            <v>0</v>
          </cell>
          <cell r="CK263">
            <v>0</v>
          </cell>
          <cell r="CL263">
            <v>0</v>
          </cell>
          <cell r="CM263">
            <v>0</v>
          </cell>
          <cell r="CN263">
            <v>0</v>
          </cell>
          <cell r="CO263">
            <v>0</v>
          </cell>
          <cell r="CP263">
            <v>0</v>
          </cell>
          <cell r="CQ263">
            <v>0</v>
          </cell>
          <cell r="CR263">
            <v>0</v>
          </cell>
          <cell r="CS263">
            <v>0</v>
          </cell>
          <cell r="CT263">
            <v>0</v>
          </cell>
          <cell r="CU263">
            <v>0</v>
          </cell>
          <cell r="CV263">
            <v>0</v>
          </cell>
          <cell r="CW263">
            <v>0</v>
          </cell>
          <cell r="CX263">
            <v>0</v>
          </cell>
          <cell r="CY263">
            <v>0</v>
          </cell>
          <cell r="CZ263">
            <v>1.124E-2</v>
          </cell>
          <cell r="DA263">
            <v>0</v>
          </cell>
        </row>
        <row r="264">
          <cell r="BB264">
            <v>0</v>
          </cell>
          <cell r="BC264">
            <v>0</v>
          </cell>
          <cell r="BD264">
            <v>0</v>
          </cell>
          <cell r="BE264">
            <v>0</v>
          </cell>
          <cell r="BF264">
            <v>0</v>
          </cell>
          <cell r="BG264">
            <v>0</v>
          </cell>
          <cell r="BH264">
            <v>0</v>
          </cell>
          <cell r="BI264">
            <v>0</v>
          </cell>
          <cell r="BJ264">
            <v>0</v>
          </cell>
          <cell r="BK264">
            <v>0</v>
          </cell>
          <cell r="BL264">
            <v>0</v>
          </cell>
          <cell r="BM264">
            <v>0</v>
          </cell>
          <cell r="BN264">
            <v>0</v>
          </cell>
          <cell r="BO264">
            <v>0</v>
          </cell>
          <cell r="BP264">
            <v>0</v>
          </cell>
          <cell r="BQ264">
            <v>0</v>
          </cell>
          <cell r="BR264">
            <v>2.9399999999999994E-6</v>
          </cell>
          <cell r="BS264">
            <v>0</v>
          </cell>
          <cell r="BT264">
            <v>0</v>
          </cell>
          <cell r="BU264">
            <v>3.9199999999999997E-5</v>
          </cell>
          <cell r="BV264">
            <v>0</v>
          </cell>
          <cell r="BW264">
            <v>0</v>
          </cell>
          <cell r="BX264">
            <v>0</v>
          </cell>
          <cell r="BY264">
            <v>0</v>
          </cell>
          <cell r="BZ264">
            <v>0</v>
          </cell>
          <cell r="CA264">
            <v>0</v>
          </cell>
          <cell r="CB264">
            <v>0</v>
          </cell>
          <cell r="CC264">
            <v>0</v>
          </cell>
          <cell r="CD264">
            <v>0</v>
          </cell>
          <cell r="CE264">
            <v>2.9399999999999994E-6</v>
          </cell>
          <cell r="CF264">
            <v>0</v>
          </cell>
          <cell r="CG264">
            <v>0</v>
          </cell>
          <cell r="CH264">
            <v>3.9199999999999997E-5</v>
          </cell>
          <cell r="CI264">
            <v>0</v>
          </cell>
          <cell r="CJ264">
            <v>0</v>
          </cell>
          <cell r="CK264">
            <v>0</v>
          </cell>
          <cell r="CL264">
            <v>0</v>
          </cell>
          <cell r="CM264">
            <v>0</v>
          </cell>
          <cell r="CN264">
            <v>0</v>
          </cell>
          <cell r="CO264">
            <v>0</v>
          </cell>
          <cell r="CP264">
            <v>0</v>
          </cell>
          <cell r="CQ264">
            <v>0</v>
          </cell>
          <cell r="CR264">
            <v>0</v>
          </cell>
          <cell r="CS264">
            <v>0</v>
          </cell>
          <cell r="CT264">
            <v>0</v>
          </cell>
          <cell r="CU264">
            <v>0</v>
          </cell>
          <cell r="CV264">
            <v>0</v>
          </cell>
          <cell r="CW264">
            <v>0</v>
          </cell>
          <cell r="CX264">
            <v>0</v>
          </cell>
          <cell r="CY264">
            <v>0</v>
          </cell>
          <cell r="CZ264">
            <v>0</v>
          </cell>
          <cell r="DA264">
            <v>0</v>
          </cell>
        </row>
      </sheetData>
      <sheetData sheetId="39">
        <row r="263">
          <cell r="BB263">
            <v>3.5643999999999993E-5</v>
          </cell>
          <cell r="BC263">
            <v>1.0018399999999999E-4</v>
          </cell>
          <cell r="BD263">
            <v>6.2243999999999996E-5</v>
          </cell>
          <cell r="BE263">
            <v>7.2473239999999988E-4</v>
          </cell>
          <cell r="BF263">
            <v>3.3326099999999995E-4</v>
          </cell>
          <cell r="BG263">
            <v>1.5276999999999999E-4</v>
          </cell>
          <cell r="BH263">
            <v>3.8835666666666666E-4</v>
          </cell>
          <cell r="BI263">
            <v>2.4591549999999999E-4</v>
          </cell>
          <cell r="BJ263">
            <v>1.6388399999999999E-4</v>
          </cell>
          <cell r="BK263">
            <v>2.92173E-3</v>
          </cell>
          <cell r="BL263">
            <v>5.363203999999999E-3</v>
          </cell>
          <cell r="BM263">
            <v>4.992954899999999E-3</v>
          </cell>
          <cell r="BN263">
            <v>1.986299E-3</v>
          </cell>
          <cell r="BO263">
            <v>3.4131650381818181E-3</v>
          </cell>
          <cell r="BP263">
            <v>9.2937822599999994E-3</v>
          </cell>
          <cell r="BQ263">
            <v>2.51443472E-3</v>
          </cell>
          <cell r="BR263">
            <v>2.298786664545454E-3</v>
          </cell>
          <cell r="BS263">
            <v>4.3345361577777778E-3</v>
          </cell>
          <cell r="BT263">
            <v>5.300336919999999E-3</v>
          </cell>
          <cell r="BU263">
            <v>6.3085118599999993E-3</v>
          </cell>
          <cell r="BV263">
            <v>1.1098719799999999E-3</v>
          </cell>
          <cell r="BW263">
            <v>2.4081259999999999E-4</v>
          </cell>
          <cell r="BX263">
            <v>2.4081259999999999E-4</v>
          </cell>
          <cell r="BY263">
            <v>2.4081259999999999E-4</v>
          </cell>
          <cell r="BZ263">
            <v>2.4081259999999999E-4</v>
          </cell>
          <cell r="CA263">
            <v>2.4081259999999999E-4</v>
          </cell>
          <cell r="CB263">
            <v>3.4131650381818181E-3</v>
          </cell>
          <cell r="CC263">
            <v>9.2937822599999994E-3</v>
          </cell>
          <cell r="CD263">
            <v>2.51443472E-3</v>
          </cell>
          <cell r="CE263">
            <v>2.298786664545454E-3</v>
          </cell>
          <cell r="CF263">
            <v>4.3345361577777778E-3</v>
          </cell>
          <cell r="CG263">
            <v>5.300336919999999E-3</v>
          </cell>
          <cell r="CH263">
            <v>6.3085118599999993E-3</v>
          </cell>
          <cell r="CI263">
            <v>1.1098719799999999E-3</v>
          </cell>
          <cell r="CJ263">
            <v>2.4081259999999999E-4</v>
          </cell>
          <cell r="CK263">
            <v>2.4081259999999999E-4</v>
          </cell>
          <cell r="CL263">
            <v>2.4081259999999999E-4</v>
          </cell>
          <cell r="CM263">
            <v>2.4081259999999999E-4</v>
          </cell>
          <cell r="CN263">
            <v>2.4081259999999999E-4</v>
          </cell>
          <cell r="CO263">
            <v>1.0982682182999999E-2</v>
          </cell>
          <cell r="CP263">
            <v>2.5907378399999997E-2</v>
          </cell>
          <cell r="CQ263">
            <v>1.4098896E-2</v>
          </cell>
          <cell r="CR263">
            <v>0.15056653600000003</v>
          </cell>
          <cell r="CS263">
            <v>8.1439376899999999E-2</v>
          </cell>
          <cell r="CT263">
            <v>3.0211685699999997E-2</v>
          </cell>
          <cell r="CU263">
            <v>0.2551046676</v>
          </cell>
          <cell r="CV263">
            <v>7.0364560883720936E-2</v>
          </cell>
          <cell r="CW263">
            <v>4.1026495200000006E-2</v>
          </cell>
          <cell r="CX263">
            <v>0.6652260718027927</v>
          </cell>
          <cell r="CY263">
            <v>1.149226047</v>
          </cell>
          <cell r="CZ263">
            <v>1.421998845424965</v>
          </cell>
          <cell r="DA263">
            <v>0.60181823999999995</v>
          </cell>
        </row>
        <row r="264">
          <cell r="BB264">
            <v>3.5643999999999993E-5</v>
          </cell>
          <cell r="BC264">
            <v>9.3183999999999981E-5</v>
          </cell>
          <cell r="BD264">
            <v>6.2243999999999996E-5</v>
          </cell>
          <cell r="BE264">
            <v>7.2435999999999985E-4</v>
          </cell>
          <cell r="BF264">
            <v>3.3326099999999995E-4</v>
          </cell>
          <cell r="BG264">
            <v>1.3299999999999998E-5</v>
          </cell>
          <cell r="BH264">
            <v>6.7549999999999989E-5</v>
          </cell>
          <cell r="BI264">
            <v>1.6540999999999998E-4</v>
          </cell>
          <cell r="BJ264">
            <v>1.6388399999999999E-4</v>
          </cell>
          <cell r="BK264">
            <v>2.8669899999999998E-3</v>
          </cell>
          <cell r="BL264">
            <v>5.3509539999999989E-3</v>
          </cell>
          <cell r="BM264">
            <v>4.4394559999999987E-3</v>
          </cell>
          <cell r="BN264">
            <v>1.43297E-3</v>
          </cell>
          <cell r="BO264">
            <v>2.4372788181818181E-3</v>
          </cell>
          <cell r="BP264">
            <v>8.2788159999999996E-3</v>
          </cell>
          <cell r="BQ264">
            <v>1.88335E-3</v>
          </cell>
          <cell r="BR264">
            <v>1.4734059545454543E-3</v>
          </cell>
          <cell r="BS264">
            <v>3.6245207777777775E-3</v>
          </cell>
          <cell r="BT264">
            <v>4.2519959999999992E-3</v>
          </cell>
          <cell r="BU264">
            <v>5.8337019999999996E-3</v>
          </cell>
          <cell r="BV264">
            <v>2.4081259999999999E-4</v>
          </cell>
          <cell r="BW264">
            <v>2.4081259999999999E-4</v>
          </cell>
          <cell r="BX264">
            <v>2.4081259999999999E-4</v>
          </cell>
          <cell r="BY264">
            <v>2.4081259999999999E-4</v>
          </cell>
          <cell r="BZ264">
            <v>2.4081259999999999E-4</v>
          </cell>
          <cell r="CA264">
            <v>2.4081259999999999E-4</v>
          </cell>
          <cell r="CB264">
            <v>2.4372788181818181E-3</v>
          </cell>
          <cell r="CC264">
            <v>8.2788159999999996E-3</v>
          </cell>
          <cell r="CD264">
            <v>1.88335E-3</v>
          </cell>
          <cell r="CE264">
            <v>1.4734059545454543E-3</v>
          </cell>
          <cell r="CF264">
            <v>3.6245207777777775E-3</v>
          </cell>
          <cell r="CG264">
            <v>4.2519959999999992E-3</v>
          </cell>
          <cell r="CH264">
            <v>5.8337019999999996E-3</v>
          </cell>
          <cell r="CI264">
            <v>2.4081259999999999E-4</v>
          </cell>
          <cell r="CJ264">
            <v>2.4081259999999999E-4</v>
          </cell>
          <cell r="CK264">
            <v>2.4081259999999999E-4</v>
          </cell>
          <cell r="CL264">
            <v>2.4081259999999999E-4</v>
          </cell>
          <cell r="CM264">
            <v>2.4081259999999999E-4</v>
          </cell>
          <cell r="CN264">
            <v>2.4081259999999999E-4</v>
          </cell>
          <cell r="CO264">
            <v>1.0982682182999999E-2</v>
          </cell>
          <cell r="CP264">
            <v>2.3656378399999997E-2</v>
          </cell>
          <cell r="CQ264">
            <v>1.4098896E-2</v>
          </cell>
          <cell r="CR264">
            <v>0.14765553600000003</v>
          </cell>
          <cell r="CS264">
            <v>8.1439376899999999E-2</v>
          </cell>
          <cell r="CT264">
            <v>3.7036857000000002E-3</v>
          </cell>
          <cell r="CU264">
            <v>4.9308667600000002E-2</v>
          </cell>
          <cell r="CV264">
            <v>3.6142826000000003E-2</v>
          </cell>
          <cell r="CW264">
            <v>4.1026495200000006E-2</v>
          </cell>
          <cell r="CX264">
            <v>0.59654619640000006</v>
          </cell>
          <cell r="CY264">
            <v>1.146346047</v>
          </cell>
          <cell r="CZ264">
            <v>1.1406437760000001</v>
          </cell>
          <cell r="DA264">
            <v>0.32768823999999996</v>
          </cell>
        </row>
      </sheetData>
      <sheetData sheetId="40"/>
      <sheetData sheetId="41"/>
      <sheetData sheetId="42"/>
      <sheetData sheetId="43"/>
      <sheetData sheetId="44">
        <row r="263">
          <cell r="BB263">
            <v>4.7888985045743219E-6</v>
          </cell>
          <cell r="BC263">
            <v>8.8459254926399893E-6</v>
          </cell>
          <cell r="BD263">
            <v>3.6905452904623744E-5</v>
          </cell>
          <cell r="BE263">
            <v>5.0933696066967467E-5</v>
          </cell>
          <cell r="BF263">
            <v>1.0172920063175139E-4</v>
          </cell>
          <cell r="BG263">
            <v>4.9923552420636615E-5</v>
          </cell>
          <cell r="BH263">
            <v>3.4735645326797383E-4</v>
          </cell>
          <cell r="BI263">
            <v>4.2194935392156861E-4</v>
          </cell>
          <cell r="BJ263">
            <v>8.4451083091217251E-5</v>
          </cell>
          <cell r="BK263">
            <v>8.0958784382045616E-6</v>
          </cell>
          <cell r="BL263">
            <v>1.6352000000000001E-4</v>
          </cell>
          <cell r="BM263">
            <v>5.1089849296492195E-5</v>
          </cell>
          <cell r="BN263">
            <v>1.2548479999999998E-4</v>
          </cell>
          <cell r="BO263">
            <v>4.5791200000000003E-5</v>
          </cell>
          <cell r="BP263">
            <v>4.2428320077305837E-6</v>
          </cell>
          <cell r="BQ263">
            <v>3.6246334101849483E-5</v>
          </cell>
          <cell r="BR263">
            <v>7.4472844854007067E-5</v>
          </cell>
          <cell r="BS263">
            <v>5.2873993091108154E-5</v>
          </cell>
          <cell r="BT263">
            <v>6.0645325581807426E-4</v>
          </cell>
          <cell r="BU263">
            <v>8.4702904920218194E-4</v>
          </cell>
          <cell r="BV263">
            <v>3.8257240000000005E-4</v>
          </cell>
          <cell r="BW263">
            <v>3.7493960000000007E-4</v>
          </cell>
          <cell r="BX263">
            <v>3.7493960000000007E-4</v>
          </cell>
          <cell r="BY263">
            <v>3.7493960000000007E-4</v>
          </cell>
          <cell r="BZ263">
            <v>3.7493960000000007E-4</v>
          </cell>
          <cell r="CA263">
            <v>3.7493960000000007E-4</v>
          </cell>
          <cell r="CB263">
            <v>5.7864354449999999E-3</v>
          </cell>
          <cell r="CC263">
            <v>4.0722931999999995E-3</v>
          </cell>
          <cell r="CD263">
            <v>2.95454432E-2</v>
          </cell>
          <cell r="CE263">
            <v>5.5006294399999989E-2</v>
          </cell>
          <cell r="CF263">
            <v>0.11421292309999999</v>
          </cell>
          <cell r="CG263">
            <v>3.0430743999999999E-2</v>
          </cell>
          <cell r="CH263">
            <v>0.30226819999999999</v>
          </cell>
          <cell r="CI263">
            <v>0.41730101199999997</v>
          </cell>
          <cell r="CJ263">
            <v>3.7621165200000001E-2</v>
          </cell>
          <cell r="CK263">
            <v>9.6110496000000011E-3</v>
          </cell>
          <cell r="CL263">
            <v>8.9084388599999995E-2</v>
          </cell>
          <cell r="CM263">
            <v>8.2036207999999999E-2</v>
          </cell>
          <cell r="CN263">
            <v>0.11352759359999999</v>
          </cell>
          <cell r="CO263">
            <v>5.5990135999999996E-2</v>
          </cell>
          <cell r="CP263">
            <v>5.8455449999999997E-3</v>
          </cell>
          <cell r="CQ263">
            <v>3.686445E-2</v>
          </cell>
          <cell r="CR263">
            <v>0.1229593802</v>
          </cell>
          <cell r="CS263">
            <v>6.7043489899999989E-2</v>
          </cell>
          <cell r="CT263">
            <v>0.32523809000000004</v>
          </cell>
          <cell r="CU263">
            <v>0.3804897585</v>
          </cell>
          <cell r="CV263">
            <v>0.19440205112857142</v>
          </cell>
          <cell r="CW263">
            <v>0</v>
          </cell>
          <cell r="CX263">
            <v>0</v>
          </cell>
          <cell r="CY263">
            <v>0</v>
          </cell>
          <cell r="CZ263">
            <v>0</v>
          </cell>
          <cell r="DA263">
            <v>0</v>
          </cell>
        </row>
        <row r="264">
          <cell r="BB264">
            <v>4.7888985045743219E-6</v>
          </cell>
          <cell r="BC264">
            <v>8.8459254926399893E-6</v>
          </cell>
          <cell r="BD264">
            <v>3.6765452904623742E-5</v>
          </cell>
          <cell r="BE264">
            <v>4.230969606696747E-5</v>
          </cell>
          <cell r="BF264">
            <v>1.0144630063175139E-4</v>
          </cell>
          <cell r="BG264">
            <v>4.4109152420636612E-5</v>
          </cell>
          <cell r="BH264">
            <v>1.6800000000000002E-6</v>
          </cell>
          <cell r="BI264">
            <v>2.52E-6</v>
          </cell>
          <cell r="BJ264">
            <v>8.0861483091217254E-5</v>
          </cell>
          <cell r="BK264">
            <v>6.7322784382045608E-6</v>
          </cell>
          <cell r="BL264">
            <v>1.6352000000000001E-4</v>
          </cell>
          <cell r="BM264">
            <v>4.4031982629825529E-5</v>
          </cell>
          <cell r="BN264">
            <v>5.2920000000000002E-5</v>
          </cell>
          <cell r="BO264">
            <v>3.5559999999999998E-5</v>
          </cell>
          <cell r="BP264">
            <v>4.1560320077305831E-6</v>
          </cell>
          <cell r="BQ264">
            <v>3.1724334101849481E-5</v>
          </cell>
          <cell r="BR264">
            <v>3.9200000000000006E-6</v>
          </cell>
          <cell r="BS264">
            <v>1.971291405976713E-5</v>
          </cell>
          <cell r="BT264">
            <v>5.3043964313308483E-4</v>
          </cell>
          <cell r="BU264">
            <v>7.936190492021819E-4</v>
          </cell>
          <cell r="BV264">
            <v>3.7493960000000007E-4</v>
          </cell>
          <cell r="BW264">
            <v>3.7493960000000007E-4</v>
          </cell>
          <cell r="BX264">
            <v>3.7493960000000007E-4</v>
          </cell>
          <cell r="BY264">
            <v>3.7493960000000007E-4</v>
          </cell>
          <cell r="BZ264">
            <v>3.7493960000000007E-4</v>
          </cell>
          <cell r="CA264">
            <v>3.7493960000000007E-4</v>
          </cell>
          <cell r="CB264">
            <v>5.7864354449999999E-3</v>
          </cell>
          <cell r="CC264">
            <v>4.0722931999999995E-3</v>
          </cell>
          <cell r="CD264">
            <v>2.9003443199999999E-2</v>
          </cell>
          <cell r="CE264">
            <v>3.5335294399999995E-2</v>
          </cell>
          <cell r="CF264">
            <v>0.11385292309999999</v>
          </cell>
          <cell r="CG264">
            <v>2.2194743999999999E-2</v>
          </cell>
          <cell r="CH264">
            <v>2.5112000000000003E-3</v>
          </cell>
          <cell r="CI264">
            <v>8.5409560000000006E-3</v>
          </cell>
          <cell r="CJ264">
            <v>3.2606165200000002E-2</v>
          </cell>
          <cell r="CK264">
            <v>6.9070496000000004E-3</v>
          </cell>
          <cell r="CL264">
            <v>8.9084388599999995E-2</v>
          </cell>
          <cell r="CM264">
            <v>5.1050207999999993E-2</v>
          </cell>
          <cell r="CN264">
            <v>2.5865593599999997E-2</v>
          </cell>
          <cell r="CO264">
            <v>1.9337135999999998E-2</v>
          </cell>
          <cell r="CP264">
            <v>5.8055449999999996E-3</v>
          </cell>
          <cell r="CQ264">
            <v>2.1191449999999997E-2</v>
          </cell>
          <cell r="CR264">
            <v>2.4993801999999999E-3</v>
          </cell>
          <cell r="CS264">
            <v>2.7188489899999994E-2</v>
          </cell>
          <cell r="CT264">
            <v>0.21835508999999997</v>
          </cell>
          <cell r="CU264">
            <v>0.31707175849999997</v>
          </cell>
          <cell r="CV264">
            <v>0.18068405112857142</v>
          </cell>
          <cell r="CW264">
            <v>0</v>
          </cell>
          <cell r="CX264">
            <v>0</v>
          </cell>
          <cell r="CY264">
            <v>0</v>
          </cell>
          <cell r="CZ264">
            <v>0</v>
          </cell>
          <cell r="DA264">
            <v>0</v>
          </cell>
        </row>
      </sheetData>
      <sheetData sheetId="45"/>
      <sheetData sheetId="46"/>
      <sheetData sheetId="47"/>
      <sheetData sheetId="48"/>
      <sheetData sheetId="49"/>
      <sheetData sheetId="50">
        <row r="263">
          <cell r="BB263">
            <v>0</v>
          </cell>
          <cell r="BC263">
            <v>0</v>
          </cell>
          <cell r="BD263">
            <v>0</v>
          </cell>
          <cell r="BE263">
            <v>1.3201999999999998E-5</v>
          </cell>
          <cell r="BF263">
            <v>1.6422E-5</v>
          </cell>
          <cell r="BG263">
            <v>1.6099999999999997E-7</v>
          </cell>
          <cell r="BH263">
            <v>0</v>
          </cell>
          <cell r="BI263">
            <v>0</v>
          </cell>
          <cell r="BJ263">
            <v>0</v>
          </cell>
          <cell r="BK263">
            <v>0</v>
          </cell>
          <cell r="BL263">
            <v>0</v>
          </cell>
          <cell r="BM263">
            <v>1.54399E-4</v>
          </cell>
          <cell r="BN263">
            <v>0</v>
          </cell>
          <cell r="BO263">
            <v>0</v>
          </cell>
          <cell r="BP263">
            <v>0</v>
          </cell>
          <cell r="BQ263">
            <v>1.9835199999999999E-6</v>
          </cell>
          <cell r="BR263">
            <v>0</v>
          </cell>
          <cell r="BS263">
            <v>2.8750000000000001E-9</v>
          </cell>
          <cell r="BT263">
            <v>0</v>
          </cell>
          <cell r="BU263">
            <v>0</v>
          </cell>
          <cell r="BV263">
            <v>0</v>
          </cell>
          <cell r="BW263">
            <v>0</v>
          </cell>
          <cell r="BX263">
            <v>0</v>
          </cell>
          <cell r="BY263">
            <v>0</v>
          </cell>
          <cell r="BZ263">
            <v>0</v>
          </cell>
          <cell r="CA263">
            <v>0</v>
          </cell>
          <cell r="CB263">
            <v>0</v>
          </cell>
          <cell r="CC263">
            <v>0</v>
          </cell>
          <cell r="CD263">
            <v>0</v>
          </cell>
          <cell r="CE263">
            <v>1.1238471999999999E-2</v>
          </cell>
          <cell r="CF263">
            <v>8.1861059000000007E-3</v>
          </cell>
          <cell r="CG263">
            <v>6.9669600000000001E-5</v>
          </cell>
          <cell r="CH263">
            <v>0</v>
          </cell>
          <cell r="CI263">
            <v>0</v>
          </cell>
          <cell r="CJ263">
            <v>0</v>
          </cell>
          <cell r="CK263">
            <v>0</v>
          </cell>
          <cell r="CL263">
            <v>0</v>
          </cell>
          <cell r="CM263">
            <v>1.0374576E-2</v>
          </cell>
          <cell r="CN263">
            <v>0</v>
          </cell>
          <cell r="CO263">
            <v>0</v>
          </cell>
          <cell r="CP263">
            <v>0</v>
          </cell>
          <cell r="CQ263">
            <v>2E-3</v>
          </cell>
          <cell r="CR263">
            <v>0</v>
          </cell>
          <cell r="CS263">
            <v>1.1297E-6</v>
          </cell>
          <cell r="CT263">
            <v>0</v>
          </cell>
          <cell r="CU263">
            <v>0</v>
          </cell>
          <cell r="CV263">
            <v>0</v>
          </cell>
          <cell r="CW263">
            <v>0</v>
          </cell>
          <cell r="CX263">
            <v>0</v>
          </cell>
          <cell r="CY263">
            <v>0</v>
          </cell>
          <cell r="CZ263">
            <v>0</v>
          </cell>
          <cell r="DA263">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ToM3"/>
      <sheetName val="Assumptions2014China"/>
      <sheetName val="RWE"/>
      <sheetName val="Units"/>
      <sheetName val="Sheet1"/>
      <sheetName val="Sheet3"/>
      <sheetName val="ToM3'D"/>
      <sheetName val="RWE'D"/>
      <sheetName val="RWE'E"/>
      <sheetName val="+A32RWE"/>
    </sheetNames>
    <sheetDataSet>
      <sheetData sheetId="0"/>
      <sheetData sheetId="1">
        <row r="2">
          <cell r="A2">
            <v>1.4</v>
          </cell>
        </row>
      </sheetData>
      <sheetData sheetId="2"/>
      <sheetData sheetId="3">
        <row r="1">
          <cell r="A1">
            <v>1.1499999999999999</v>
          </cell>
        </row>
        <row r="3">
          <cell r="A3">
            <v>1</v>
          </cell>
        </row>
        <row r="7">
          <cell r="A7">
            <v>1.82</v>
          </cell>
        </row>
        <row r="8">
          <cell r="A8">
            <v>1.9</v>
          </cell>
        </row>
        <row r="12">
          <cell r="A12">
            <v>2.2999999999999998</v>
          </cell>
        </row>
        <row r="25">
          <cell r="A25">
            <v>2</v>
          </cell>
        </row>
      </sheetData>
      <sheetData sheetId="4"/>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0"/>
    <pageSetUpPr fitToPage="1"/>
  </sheetPr>
  <dimension ref="A1:O35"/>
  <sheetViews>
    <sheetView workbookViewId="0"/>
  </sheetViews>
  <sheetFormatPr defaultRowHeight="12.5"/>
  <cols>
    <col min="12" max="19" width="6.7265625" customWidth="1"/>
  </cols>
  <sheetData>
    <row r="1" spans="1:15" ht="13">
      <c r="A1" s="2" t="s">
        <v>56</v>
      </c>
    </row>
    <row r="2" spans="1:15">
      <c r="A2" t="s">
        <v>21</v>
      </c>
    </row>
    <row r="4" spans="1:15" ht="13">
      <c r="A4" s="1" t="s">
        <v>36</v>
      </c>
    </row>
    <row r="5" spans="1:15">
      <c r="A5" s="158" t="s">
        <v>100</v>
      </c>
    </row>
    <row r="6" spans="1:15">
      <c r="A6" s="2" t="s">
        <v>59</v>
      </c>
    </row>
    <row r="7" spans="1:15" ht="26.15" customHeight="1">
      <c r="A7" s="243" t="s">
        <v>58</v>
      </c>
      <c r="B7" s="243"/>
      <c r="C7" s="243"/>
      <c r="D7" s="243"/>
      <c r="E7" s="243"/>
      <c r="F7" s="243"/>
      <c r="G7" s="243"/>
      <c r="H7" s="243"/>
      <c r="I7" s="243"/>
      <c r="J7" s="243"/>
      <c r="K7" s="243"/>
      <c r="L7" s="17"/>
      <c r="M7" s="17"/>
      <c r="N7" s="17"/>
      <c r="O7" s="17"/>
    </row>
    <row r="8" spans="1:15" ht="26.15" customHeight="1">
      <c r="A8" s="244" t="s">
        <v>74</v>
      </c>
      <c r="B8" s="244"/>
      <c r="C8" s="244"/>
      <c r="D8" s="244"/>
      <c r="E8" s="244"/>
      <c r="F8" s="244"/>
      <c r="G8" s="244"/>
      <c r="H8" s="244"/>
      <c r="I8" s="244"/>
      <c r="J8" s="244"/>
      <c r="L8" s="17"/>
      <c r="M8" s="17"/>
      <c r="N8" s="17"/>
      <c r="O8" s="17"/>
    </row>
    <row r="9" spans="1:15">
      <c r="B9" s="125"/>
      <c r="C9" s="125"/>
      <c r="D9" s="125"/>
      <c r="E9" s="125"/>
      <c r="F9" s="125"/>
      <c r="G9" s="125"/>
      <c r="H9" s="125"/>
      <c r="I9" s="125"/>
      <c r="J9" s="125"/>
      <c r="L9" s="17"/>
      <c r="M9" s="17"/>
      <c r="N9" s="17"/>
      <c r="O9" s="17"/>
    </row>
    <row r="10" spans="1:15" ht="13">
      <c r="A10" s="126" t="s">
        <v>76</v>
      </c>
    </row>
    <row r="12" spans="1:15" ht="13">
      <c r="A12" s="1" t="s">
        <v>73</v>
      </c>
    </row>
    <row r="13" spans="1:15">
      <c r="A13" s="2" t="s">
        <v>57</v>
      </c>
    </row>
    <row r="14" spans="1:15" ht="13">
      <c r="A14" s="1" t="s">
        <v>44</v>
      </c>
    </row>
    <row r="15" spans="1:15" ht="13">
      <c r="A15" s="1" t="s">
        <v>45</v>
      </c>
    </row>
    <row r="17" spans="1:15" ht="13">
      <c r="A17" s="1" t="s">
        <v>20</v>
      </c>
    </row>
    <row r="18" spans="1:15">
      <c r="A18" t="s">
        <v>24</v>
      </c>
    </row>
    <row r="19" spans="1:15">
      <c r="A19" t="s">
        <v>25</v>
      </c>
    </row>
    <row r="20" spans="1:15">
      <c r="A20" t="s">
        <v>26</v>
      </c>
    </row>
    <row r="21" spans="1:15">
      <c r="A21" t="s">
        <v>27</v>
      </c>
    </row>
    <row r="22" spans="1:15">
      <c r="A22" t="s">
        <v>28</v>
      </c>
    </row>
    <row r="24" spans="1:15" ht="13">
      <c r="A24" s="1" t="s">
        <v>46</v>
      </c>
    </row>
    <row r="25" spans="1:15">
      <c r="A25" t="s">
        <v>23</v>
      </c>
    </row>
    <row r="26" spans="1:15">
      <c r="A26" t="s">
        <v>63</v>
      </c>
    </row>
    <row r="27" spans="1:15">
      <c r="A27" t="s">
        <v>62</v>
      </c>
    </row>
    <row r="29" spans="1:15">
      <c r="A29" s="243" t="s">
        <v>35</v>
      </c>
      <c r="B29" s="243"/>
      <c r="C29" s="243"/>
      <c r="D29" s="243"/>
      <c r="E29" s="243"/>
      <c r="F29" s="243"/>
      <c r="G29" s="243"/>
      <c r="H29" s="243"/>
      <c r="I29" s="243"/>
      <c r="J29" s="243"/>
      <c r="K29" s="243"/>
      <c r="L29" s="243"/>
      <c r="M29" s="243"/>
      <c r="N29" s="243"/>
    </row>
    <row r="31" spans="1:15" ht="26.15" customHeight="1">
      <c r="A31" s="244" t="s">
        <v>60</v>
      </c>
      <c r="B31" s="244"/>
      <c r="C31" s="244"/>
      <c r="D31" s="244"/>
      <c r="E31" s="244"/>
      <c r="F31" s="244"/>
      <c r="G31" s="244"/>
      <c r="H31" s="244"/>
      <c r="I31" s="244"/>
      <c r="J31" s="244"/>
      <c r="K31" s="244"/>
      <c r="L31" s="244"/>
      <c r="M31" s="244"/>
      <c r="N31" s="17"/>
      <c r="O31" s="17"/>
    </row>
    <row r="33" spans="1:15" ht="26.15" customHeight="1">
      <c r="A33" s="244" t="s">
        <v>37</v>
      </c>
      <c r="B33" s="244"/>
      <c r="C33" s="244"/>
      <c r="D33" s="244"/>
      <c r="E33" s="244"/>
      <c r="F33" s="244"/>
      <c r="G33" s="244"/>
      <c r="H33" s="244"/>
      <c r="I33" s="244"/>
      <c r="J33" s="244"/>
      <c r="K33" s="244"/>
      <c r="L33" s="244"/>
      <c r="M33" s="244"/>
      <c r="N33" s="244"/>
      <c r="O33" s="17"/>
    </row>
    <row r="35" spans="1:15">
      <c r="A35" t="s">
        <v>22</v>
      </c>
    </row>
  </sheetData>
  <mergeCells count="5">
    <mergeCell ref="A7:K7"/>
    <mergeCell ref="A8:J8"/>
    <mergeCell ref="A33:N33"/>
    <mergeCell ref="A29:N29"/>
    <mergeCell ref="A31:M31"/>
  </mergeCells>
  <phoneticPr fontId="2" type="noConversion"/>
  <pageMargins left="0.75" right="0.75" top="1" bottom="1" header="0.5" footer="0.5"/>
  <pageSetup paperSize="9" scale="80"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BD64"/>
  <sheetViews>
    <sheetView workbookViewId="0">
      <pane xSplit="2" ySplit="5" topLeftCell="C6" activePane="bottomRight" state="frozen"/>
      <selection activeCell="B3" sqref="B3:B5"/>
      <selection pane="topRight" activeCell="B3" sqref="B3:B5"/>
      <selection pane="bottomLeft" activeCell="B3" sqref="B3:B5"/>
      <selection pane="bottomRight" activeCell="B3" sqref="B3:B5"/>
    </sheetView>
  </sheetViews>
  <sheetFormatPr defaultRowHeight="12.5"/>
  <cols>
    <col min="1" max="1" width="1.7265625" customWidth="1"/>
    <col min="2" max="2" width="20.7265625" customWidth="1"/>
    <col min="3" max="22" width="5.7265625" customWidth="1"/>
    <col min="23" max="28" width="5.7265625" hidden="1" customWidth="1"/>
    <col min="29" max="29" width="1.7265625" customWidth="1"/>
    <col min="30" max="49" width="5.7265625" style="28" customWidth="1"/>
    <col min="50" max="55" width="5.7265625" style="28" hidden="1" customWidth="1"/>
  </cols>
  <sheetData>
    <row r="1" spans="1:56" ht="9" customHeight="1" thickBot="1">
      <c r="A1" s="36">
        <f>[2]RWE!$A$12</f>
        <v>2.2999999999999998</v>
      </c>
      <c r="B1" s="25"/>
      <c r="AD1"/>
      <c r="AE1"/>
      <c r="AF1"/>
      <c r="AG1"/>
      <c r="AH1"/>
      <c r="AI1"/>
      <c r="AJ1"/>
      <c r="AK1"/>
      <c r="AL1"/>
      <c r="AM1"/>
      <c r="AN1"/>
      <c r="AO1"/>
      <c r="AP1"/>
      <c r="AQ1"/>
      <c r="AR1"/>
      <c r="AS1"/>
      <c r="AT1"/>
      <c r="AU1"/>
      <c r="AV1"/>
      <c r="AW1"/>
      <c r="AX1"/>
      <c r="AY1"/>
      <c r="AZ1"/>
      <c r="BA1"/>
      <c r="BB1"/>
      <c r="BC1"/>
    </row>
    <row r="2" spans="1:56" ht="20" customHeight="1" thickTop="1" thickBot="1">
      <c r="A2" s="36"/>
      <c r="B2" s="25"/>
      <c r="C2" s="256" t="s">
        <v>51</v>
      </c>
      <c r="D2" s="257"/>
      <c r="E2" s="257"/>
      <c r="F2" s="257"/>
      <c r="G2" s="257"/>
      <c r="H2" s="257"/>
      <c r="I2" s="257"/>
      <c r="J2" s="257"/>
      <c r="K2" s="257"/>
      <c r="L2" s="257"/>
      <c r="M2" s="257"/>
      <c r="N2" s="257"/>
      <c r="O2" s="257"/>
      <c r="P2" s="257"/>
      <c r="Q2" s="257"/>
      <c r="R2" s="257"/>
      <c r="S2" s="257"/>
      <c r="T2" s="257"/>
      <c r="U2" s="257"/>
      <c r="V2" s="257"/>
      <c r="W2" s="257"/>
      <c r="X2" s="257"/>
      <c r="Y2" s="257"/>
      <c r="Z2" s="257"/>
      <c r="AA2" s="257"/>
      <c r="AB2" s="257"/>
      <c r="AC2" s="257"/>
      <c r="AD2" s="257"/>
      <c r="AE2" s="257"/>
      <c r="AF2" s="257"/>
      <c r="AG2" s="257"/>
      <c r="AH2" s="257"/>
      <c r="AI2" s="257"/>
      <c r="AJ2" s="257"/>
      <c r="AK2" s="257"/>
      <c r="AL2" s="257"/>
      <c r="AM2" s="257"/>
      <c r="AN2" s="257"/>
      <c r="AO2" s="257"/>
      <c r="AP2" s="257"/>
      <c r="AQ2" s="257"/>
      <c r="AR2" s="257"/>
      <c r="AS2" s="257"/>
      <c r="AT2" s="257"/>
      <c r="AU2" s="257"/>
      <c r="AV2" s="257"/>
      <c r="AW2" s="257"/>
      <c r="AX2" s="257"/>
      <c r="AY2" s="257"/>
      <c r="AZ2" s="257"/>
      <c r="BA2" s="257"/>
      <c r="BB2" s="257"/>
      <c r="BC2" s="258"/>
      <c r="BD2" s="165"/>
    </row>
    <row r="3" spans="1:56" ht="16" thickTop="1">
      <c r="B3" s="274" t="s">
        <v>75</v>
      </c>
      <c r="C3" s="286" t="s">
        <v>14</v>
      </c>
      <c r="D3" s="287"/>
      <c r="E3" s="287"/>
      <c r="F3" s="287"/>
      <c r="G3" s="287"/>
      <c r="H3" s="287"/>
      <c r="I3" s="287"/>
      <c r="J3" s="287"/>
      <c r="K3" s="287"/>
      <c r="L3" s="287"/>
      <c r="M3" s="287"/>
      <c r="N3" s="287"/>
      <c r="O3" s="287"/>
      <c r="P3" s="287"/>
      <c r="Q3" s="287"/>
      <c r="R3" s="287"/>
      <c r="S3" s="287"/>
      <c r="T3" s="287"/>
      <c r="U3" s="287"/>
      <c r="V3" s="287"/>
      <c r="W3" s="287"/>
      <c r="X3" s="287"/>
      <c r="Y3" s="287"/>
      <c r="Z3" s="287"/>
      <c r="AA3" s="287"/>
      <c r="AB3" s="287"/>
      <c r="AC3" s="161"/>
      <c r="AD3" s="259" t="s">
        <v>4</v>
      </c>
      <c r="AE3" s="260"/>
      <c r="AF3" s="260"/>
      <c r="AG3" s="260"/>
      <c r="AH3" s="260"/>
      <c r="AI3" s="260"/>
      <c r="AJ3" s="260"/>
      <c r="AK3" s="260"/>
      <c r="AL3" s="260"/>
      <c r="AM3" s="260"/>
      <c r="AN3" s="260"/>
      <c r="AO3" s="260"/>
      <c r="AP3" s="260"/>
      <c r="AQ3" s="260"/>
      <c r="AR3" s="260"/>
      <c r="AS3" s="260"/>
      <c r="AT3" s="260"/>
      <c r="AU3" s="260"/>
      <c r="AV3" s="260"/>
      <c r="AW3" s="260"/>
      <c r="AX3" s="260"/>
      <c r="AY3" s="260"/>
      <c r="AZ3" s="260"/>
      <c r="BA3" s="260"/>
      <c r="BB3" s="260"/>
      <c r="BC3" s="261"/>
      <c r="BD3" s="165"/>
    </row>
    <row r="4" spans="1:56" ht="13" thickBot="1">
      <c r="B4" s="275"/>
      <c r="C4" s="279" t="s">
        <v>3</v>
      </c>
      <c r="D4" s="280"/>
      <c r="E4" s="280"/>
      <c r="F4" s="280"/>
      <c r="G4" s="280"/>
      <c r="H4" s="280"/>
      <c r="I4" s="280"/>
      <c r="J4" s="280"/>
      <c r="K4" s="280"/>
      <c r="L4" s="280"/>
      <c r="M4" s="280"/>
      <c r="N4" s="280"/>
      <c r="O4" s="280"/>
      <c r="P4" s="280"/>
      <c r="Q4" s="280"/>
      <c r="R4" s="280"/>
      <c r="S4" s="280"/>
      <c r="T4" s="280"/>
      <c r="U4" s="280"/>
      <c r="V4" s="280"/>
      <c r="W4" s="280"/>
      <c r="X4" s="280"/>
      <c r="Y4" s="280"/>
      <c r="Z4" s="280"/>
      <c r="AA4" s="280"/>
      <c r="AB4" s="280"/>
      <c r="AC4" s="3"/>
      <c r="AD4" s="262" t="s">
        <v>48</v>
      </c>
      <c r="AE4" s="263"/>
      <c r="AF4" s="263"/>
      <c r="AG4" s="263"/>
      <c r="AH4" s="263"/>
      <c r="AI4" s="263"/>
      <c r="AJ4" s="263"/>
      <c r="AK4" s="263"/>
      <c r="AL4" s="263"/>
      <c r="AM4" s="263"/>
      <c r="AN4" s="263"/>
      <c r="AO4" s="263"/>
      <c r="AP4" s="263"/>
      <c r="AQ4" s="263"/>
      <c r="AR4" s="263"/>
      <c r="AS4" s="263"/>
      <c r="AT4" s="263"/>
      <c r="AU4" s="263"/>
      <c r="AV4" s="263"/>
      <c r="AW4" s="263"/>
      <c r="AX4" s="263"/>
      <c r="AY4" s="263"/>
      <c r="AZ4" s="263"/>
      <c r="BA4" s="263"/>
      <c r="BB4" s="263"/>
      <c r="BC4" s="264"/>
      <c r="BD4" s="165"/>
    </row>
    <row r="5" spans="1:56" ht="20" customHeight="1" thickTop="1" thickBot="1">
      <c r="B5" s="276"/>
      <c r="C5" s="37">
        <v>2000</v>
      </c>
      <c r="D5" s="38">
        <f>1+C5</f>
        <v>2001</v>
      </c>
      <c r="E5" s="38">
        <f t="shared" ref="E5:AB5" si="0">1+D5</f>
        <v>2002</v>
      </c>
      <c r="F5" s="38">
        <f t="shared" si="0"/>
        <v>2003</v>
      </c>
      <c r="G5" s="38">
        <f t="shared" si="0"/>
        <v>2004</v>
      </c>
      <c r="H5" s="38">
        <f t="shared" si="0"/>
        <v>2005</v>
      </c>
      <c r="I5" s="38">
        <f t="shared" si="0"/>
        <v>2006</v>
      </c>
      <c r="J5" s="38">
        <f t="shared" si="0"/>
        <v>2007</v>
      </c>
      <c r="K5" s="38">
        <f t="shared" si="0"/>
        <v>2008</v>
      </c>
      <c r="L5" s="38">
        <f t="shared" si="0"/>
        <v>2009</v>
      </c>
      <c r="M5" s="38">
        <f t="shared" si="0"/>
        <v>2010</v>
      </c>
      <c r="N5" s="38">
        <f t="shared" si="0"/>
        <v>2011</v>
      </c>
      <c r="O5" s="38">
        <f t="shared" si="0"/>
        <v>2012</v>
      </c>
      <c r="P5" s="38">
        <f t="shared" si="0"/>
        <v>2013</v>
      </c>
      <c r="Q5" s="38">
        <f t="shared" si="0"/>
        <v>2014</v>
      </c>
      <c r="R5" s="38">
        <f t="shared" si="0"/>
        <v>2015</v>
      </c>
      <c r="S5" s="38">
        <f t="shared" si="0"/>
        <v>2016</v>
      </c>
      <c r="T5" s="38">
        <f t="shared" si="0"/>
        <v>2017</v>
      </c>
      <c r="U5" s="38">
        <f t="shared" si="0"/>
        <v>2018</v>
      </c>
      <c r="V5" s="38">
        <f t="shared" si="0"/>
        <v>2019</v>
      </c>
      <c r="W5" s="38">
        <f t="shared" si="0"/>
        <v>2020</v>
      </c>
      <c r="X5" s="38">
        <f t="shared" si="0"/>
        <v>2021</v>
      </c>
      <c r="Y5" s="38">
        <f t="shared" si="0"/>
        <v>2022</v>
      </c>
      <c r="Z5" s="38">
        <f t="shared" si="0"/>
        <v>2023</v>
      </c>
      <c r="AA5" s="38">
        <f t="shared" si="0"/>
        <v>2024</v>
      </c>
      <c r="AB5" s="39">
        <f t="shared" si="0"/>
        <v>2025</v>
      </c>
      <c r="AC5" s="40"/>
      <c r="AD5" s="37">
        <v>2000</v>
      </c>
      <c r="AE5" s="38">
        <f>1+AD5</f>
        <v>2001</v>
      </c>
      <c r="AF5" s="38">
        <f t="shared" ref="AF5:BC5" si="1">1+AE5</f>
        <v>2002</v>
      </c>
      <c r="AG5" s="38">
        <f t="shared" si="1"/>
        <v>2003</v>
      </c>
      <c r="AH5" s="38">
        <f t="shared" si="1"/>
        <v>2004</v>
      </c>
      <c r="AI5" s="38">
        <f t="shared" si="1"/>
        <v>2005</v>
      </c>
      <c r="AJ5" s="38">
        <f t="shared" si="1"/>
        <v>2006</v>
      </c>
      <c r="AK5" s="38">
        <f t="shared" si="1"/>
        <v>2007</v>
      </c>
      <c r="AL5" s="38">
        <f t="shared" si="1"/>
        <v>2008</v>
      </c>
      <c r="AM5" s="38">
        <f t="shared" si="1"/>
        <v>2009</v>
      </c>
      <c r="AN5" s="38">
        <f t="shared" si="1"/>
        <v>2010</v>
      </c>
      <c r="AO5" s="38">
        <f t="shared" si="1"/>
        <v>2011</v>
      </c>
      <c r="AP5" s="38">
        <f t="shared" si="1"/>
        <v>2012</v>
      </c>
      <c r="AQ5" s="38">
        <f t="shared" si="1"/>
        <v>2013</v>
      </c>
      <c r="AR5" s="38">
        <f t="shared" si="1"/>
        <v>2014</v>
      </c>
      <c r="AS5" s="38">
        <f t="shared" si="1"/>
        <v>2015</v>
      </c>
      <c r="AT5" s="38">
        <f t="shared" si="1"/>
        <v>2016</v>
      </c>
      <c r="AU5" s="38">
        <f t="shared" si="1"/>
        <v>2017</v>
      </c>
      <c r="AV5" s="38">
        <f t="shared" si="1"/>
        <v>2018</v>
      </c>
      <c r="AW5" s="38">
        <f t="shared" si="1"/>
        <v>2019</v>
      </c>
      <c r="AX5" s="38">
        <f t="shared" si="1"/>
        <v>2020</v>
      </c>
      <c r="AY5" s="38">
        <f t="shared" si="1"/>
        <v>2021</v>
      </c>
      <c r="AZ5" s="38">
        <f t="shared" si="1"/>
        <v>2022</v>
      </c>
      <c r="BA5" s="38">
        <f t="shared" si="1"/>
        <v>2023</v>
      </c>
      <c r="BB5" s="38">
        <f t="shared" si="1"/>
        <v>2024</v>
      </c>
      <c r="BC5" s="38">
        <f t="shared" si="1"/>
        <v>2025</v>
      </c>
      <c r="BD5" s="165"/>
    </row>
    <row r="6" spans="1:56" ht="20" customHeight="1" thickTop="1" thickBot="1">
      <c r="B6" s="94" t="s">
        <v>11</v>
      </c>
      <c r="C6" s="95">
        <f>1/$A$1*'[1]4412Exp'!BB$263</f>
        <v>5.8628E-4</v>
      </c>
      <c r="D6" s="96">
        <f>1/$A$1*'[1]4412Exp'!BC$263</f>
        <v>1.8800000000000002E-4</v>
      </c>
      <c r="E6" s="96">
        <f>1/$A$1*'[1]4412Exp'!BD$263</f>
        <v>7.2000000000000015E-5</v>
      </c>
      <c r="F6" s="96">
        <f>1/$A$1*'[1]4412Exp'!BE$263</f>
        <v>9.3759999999999997E-5</v>
      </c>
      <c r="G6" s="96">
        <f>1/$A$1*'[1]4412Exp'!BF$263</f>
        <v>0</v>
      </c>
      <c r="H6" s="96">
        <f>1/$A$1*'[1]4412Exp'!BG$263</f>
        <v>4.7999999999999998E-6</v>
      </c>
      <c r="I6" s="96">
        <f>1/$A$1*'[1]4412Exp'!BH$263</f>
        <v>3.8260000000000003E-5</v>
      </c>
      <c r="J6" s="96">
        <f>1/$A$1*'[1]4412Exp'!BI$263</f>
        <v>0</v>
      </c>
      <c r="K6" s="96">
        <f>1/$A$1*'[1]4412Exp'!BJ$263</f>
        <v>0</v>
      </c>
      <c r="L6" s="96">
        <f>1/$A$1*'[1]4412Exp'!BK$263</f>
        <v>1.9000000000000001E-5</v>
      </c>
      <c r="M6" s="96">
        <f>1/$A$1*'[1]4412Exp'!BL$263</f>
        <v>6.6000000000000003E-6</v>
      </c>
      <c r="N6" s="96">
        <f>1/$A$1*'[1]4412Exp'!BM$263</f>
        <v>1.0919999999999999E-5</v>
      </c>
      <c r="O6" s="96">
        <f>1/$A$1*'[1]4412Exp'!BN$263</f>
        <v>1.647E-5</v>
      </c>
      <c r="P6" s="96">
        <f>1/$A$1*'[1]4412Exp'!BO$263</f>
        <v>2.7999999999999997E-7</v>
      </c>
      <c r="Q6" s="96">
        <f>1/$A$1*'[1]4412Exp'!BP$263</f>
        <v>9.7999999999999993E-6</v>
      </c>
      <c r="R6" s="96">
        <f>1/$A$1*'[1]4412Exp'!BQ$263</f>
        <v>1.5140000000000001E-5</v>
      </c>
      <c r="S6" s="96">
        <f>1/$A$1*'[1]4412Exp'!BR$263</f>
        <v>0</v>
      </c>
      <c r="T6" s="96">
        <f>1/$A$1*'[1]4412Exp'!BS$263</f>
        <v>4.9618888888888885E-6</v>
      </c>
      <c r="U6" s="96">
        <f>1/$A$1*'[1]4412Exp'!BT$263</f>
        <v>1.3999999999999999E-6</v>
      </c>
      <c r="V6" s="96">
        <f>1/$A$1*'[1]4412Exp'!BU$263</f>
        <v>1.1199999999999999E-6</v>
      </c>
      <c r="W6" s="96">
        <f>1/$A$1*'[1]4412Exp'!BV$263</f>
        <v>0</v>
      </c>
      <c r="X6" s="96">
        <f>1/$A$1*'[1]4412Exp'!BW$263</f>
        <v>0</v>
      </c>
      <c r="Y6" s="96">
        <f>1/$A$1*'[1]4412Exp'!BX$263</f>
        <v>0</v>
      </c>
      <c r="Z6" s="96">
        <f>1/$A$1*'[1]4412Exp'!BY$263</f>
        <v>0</v>
      </c>
      <c r="AA6" s="96">
        <f>1/$A$1*'[1]4412Exp'!BZ$263</f>
        <v>0</v>
      </c>
      <c r="AB6" s="191">
        <f>1/$A$1*'[1]4412Exp'!CA$263</f>
        <v>0</v>
      </c>
      <c r="AC6" s="97"/>
      <c r="AD6" s="98">
        <f>'[1]4412Exp'!CB$263</f>
        <v>6.4399999999999989E-7</v>
      </c>
      <c r="AE6" s="99">
        <f>'[1]4412Exp'!CC$263</f>
        <v>2.2539999999999998E-5</v>
      </c>
      <c r="AF6" s="99">
        <f>'[1]4412Exp'!CD$263</f>
        <v>3.4822E-5</v>
      </c>
      <c r="AG6" s="99">
        <f>'[1]4412Exp'!CE$263</f>
        <v>0</v>
      </c>
      <c r="AH6" s="99">
        <f>'[1]4412Exp'!CF$263</f>
        <v>1.1412344444444443E-5</v>
      </c>
      <c r="AI6" s="99">
        <f>'[1]4412Exp'!CG$263</f>
        <v>3.2199999999999997E-6</v>
      </c>
      <c r="AJ6" s="99">
        <f>'[1]4412Exp'!CH$263</f>
        <v>2.5759999999999996E-6</v>
      </c>
      <c r="AK6" s="99">
        <f>'[1]4412Exp'!CI$263</f>
        <v>0</v>
      </c>
      <c r="AL6" s="99">
        <f>'[1]4412Exp'!CJ$263</f>
        <v>0</v>
      </c>
      <c r="AM6" s="99">
        <f>'[1]4412Exp'!CK$263</f>
        <v>0</v>
      </c>
      <c r="AN6" s="99">
        <f>'[1]4412Exp'!CL$263</f>
        <v>0</v>
      </c>
      <c r="AO6" s="99">
        <f>'[1]4412Exp'!CM$263</f>
        <v>0</v>
      </c>
      <c r="AP6" s="99">
        <f>'[1]4412Exp'!CN$263</f>
        <v>0</v>
      </c>
      <c r="AQ6" s="99">
        <f>'[1]4412Exp'!CO$263</f>
        <v>0.21106496637299998</v>
      </c>
      <c r="AR6" s="99">
        <f>'[1]4412Exp'!CP$263</f>
        <v>7.7078918400000002E-2</v>
      </c>
      <c r="AS6" s="99">
        <f>'[1]4412Exp'!CQ$263</f>
        <v>3.0511675200000001E-2</v>
      </c>
      <c r="AT6" s="99">
        <f>'[1]4412Exp'!CR$263</f>
        <v>4.1740148800000001E-2</v>
      </c>
      <c r="AU6" s="99">
        <f>'[1]4412Exp'!CS$263</f>
        <v>0</v>
      </c>
      <c r="AV6" s="99">
        <f>'[1]4412Exp'!CT$263</f>
        <v>3.6999533999999999E-3</v>
      </c>
      <c r="AW6" s="99">
        <f>'[1]4412Exp'!CU$263</f>
        <v>4.4117229199999997E-2</v>
      </c>
      <c r="AX6" s="99">
        <f>'[1]4412Exp'!CV$263</f>
        <v>0</v>
      </c>
      <c r="AY6" s="99">
        <f>'[1]4412Exp'!CW$263</f>
        <v>0</v>
      </c>
      <c r="AZ6" s="99">
        <f>'[1]4412Exp'!CX$263</f>
        <v>9.0564363999999994E-3</v>
      </c>
      <c r="BA6" s="99">
        <f>'[1]4412Exp'!CY$263</f>
        <v>8.7814368000000004E-3</v>
      </c>
      <c r="BB6" s="99">
        <f>'[1]4412Exp'!CZ$263</f>
        <v>1.0083648000000001E-2</v>
      </c>
      <c r="BC6" s="74">
        <f>'[1]4412Exp'!DA$263</f>
        <v>1.87060688E-2</v>
      </c>
      <c r="BD6" s="165"/>
    </row>
    <row r="7" spans="1:56" ht="13" thickTop="1">
      <c r="AD7"/>
      <c r="AE7"/>
      <c r="AF7"/>
      <c r="AG7"/>
      <c r="AH7" s="27"/>
      <c r="AI7" s="27"/>
      <c r="AJ7" s="27"/>
      <c r="AK7" s="27"/>
      <c r="AL7" s="27"/>
      <c r="AM7" s="27"/>
      <c r="AN7" s="27"/>
      <c r="AO7" s="27"/>
      <c r="AP7" s="27"/>
      <c r="AQ7" s="27"/>
      <c r="AR7" s="27"/>
      <c r="AS7" s="27" t="s">
        <v>84</v>
      </c>
      <c r="AT7" s="27"/>
      <c r="AU7" s="27"/>
      <c r="AV7" s="27"/>
      <c r="AW7" s="27"/>
      <c r="AX7" s="27"/>
      <c r="AY7" s="27"/>
      <c r="AZ7" s="27"/>
      <c r="BA7" s="27"/>
      <c r="BB7" s="27"/>
      <c r="BC7" s="27"/>
    </row>
    <row r="8" spans="1:56">
      <c r="AD8" s="27"/>
      <c r="AE8" s="27"/>
      <c r="AF8" s="27"/>
      <c r="AG8" s="27"/>
      <c r="AH8" s="27"/>
      <c r="AI8" s="27"/>
      <c r="AJ8" s="27"/>
      <c r="AK8" s="27"/>
      <c r="AL8" s="27"/>
      <c r="AM8" s="27"/>
      <c r="AN8" s="27"/>
      <c r="AO8" s="27"/>
      <c r="AP8" s="27"/>
      <c r="AQ8" s="27"/>
      <c r="AR8" s="27"/>
      <c r="AS8" s="27"/>
      <c r="AT8" s="27"/>
      <c r="AU8" s="27"/>
      <c r="AV8" s="27"/>
      <c r="AW8" s="27"/>
      <c r="AX8" s="27"/>
      <c r="AY8" s="27"/>
      <c r="AZ8" s="27"/>
      <c r="BA8" s="27"/>
      <c r="BB8" s="27"/>
      <c r="BC8" s="27"/>
    </row>
    <row r="9" spans="1:56">
      <c r="V9" s="242"/>
      <c r="W9" s="242"/>
      <c r="X9" s="242"/>
      <c r="Y9" s="242"/>
      <c r="Z9" s="242"/>
      <c r="AA9" s="242"/>
      <c r="AB9" s="242"/>
      <c r="AC9" s="242"/>
      <c r="AD9" s="27"/>
      <c r="AE9" s="27"/>
      <c r="AF9" s="27"/>
      <c r="AG9" s="27"/>
      <c r="AH9" s="27"/>
      <c r="AI9" s="27"/>
      <c r="AJ9" s="27"/>
      <c r="AK9" s="27"/>
      <c r="AL9" s="27"/>
      <c r="AM9" s="27"/>
      <c r="AN9" s="27"/>
      <c r="AO9" s="27"/>
      <c r="AP9" s="27"/>
      <c r="AQ9" s="27"/>
      <c r="AR9" s="27"/>
      <c r="AS9" s="27"/>
      <c r="AT9" s="27"/>
      <c r="AU9" s="27"/>
      <c r="AV9" s="27"/>
      <c r="AW9" s="27"/>
      <c r="AX9" s="27"/>
      <c r="AY9" s="27"/>
      <c r="AZ9" s="27"/>
      <c r="BA9" s="27"/>
      <c r="BB9" s="27"/>
      <c r="BC9" s="27"/>
    </row>
    <row r="10" spans="1:56">
      <c r="V10" s="242"/>
      <c r="W10" s="242"/>
      <c r="X10" s="242"/>
      <c r="Y10" s="242"/>
      <c r="Z10" s="242"/>
      <c r="AA10" s="242"/>
      <c r="AB10" s="242"/>
      <c r="AC10" s="242"/>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row>
    <row r="11" spans="1:56">
      <c r="V11" s="242"/>
      <c r="W11" s="242"/>
      <c r="X11" s="242"/>
      <c r="Y11" s="242"/>
      <c r="Z11" s="242"/>
      <c r="AA11" s="242"/>
      <c r="AB11" s="242"/>
      <c r="AC11" s="242"/>
      <c r="AD11" s="27"/>
      <c r="AE11" s="27"/>
      <c r="AF11" s="27"/>
      <c r="AG11" s="27"/>
      <c r="AH11" s="27"/>
      <c r="AI11" s="27"/>
      <c r="AJ11" s="27"/>
      <c r="AK11" s="27"/>
      <c r="AL11" s="27"/>
      <c r="AM11" s="27"/>
      <c r="AN11" s="27"/>
      <c r="AO11" s="27"/>
      <c r="AP11" s="27"/>
      <c r="AQ11" s="27"/>
      <c r="AR11" s="27"/>
      <c r="AS11" s="27"/>
      <c r="AT11" s="27"/>
      <c r="AU11" s="27"/>
      <c r="AV11" s="27"/>
      <c r="AW11" s="27"/>
      <c r="AX11" s="27"/>
      <c r="AY11" s="27"/>
      <c r="AZ11" s="27"/>
      <c r="BA11" s="27"/>
      <c r="BB11" s="27"/>
      <c r="BC11" s="27"/>
    </row>
    <row r="12" spans="1:56">
      <c r="V12" s="242"/>
      <c r="W12" s="242"/>
      <c r="X12" s="242"/>
      <c r="Y12" s="242"/>
      <c r="Z12" s="242"/>
      <c r="AA12" s="242"/>
      <c r="AB12" s="242"/>
      <c r="AC12" s="242"/>
      <c r="AD12" s="27"/>
      <c r="AE12" s="27"/>
      <c r="AF12" s="27"/>
      <c r="AG12" s="27"/>
      <c r="AH12" s="27"/>
      <c r="AI12" s="27"/>
      <c r="AJ12" s="27"/>
      <c r="AK12" s="27"/>
      <c r="AL12" s="27"/>
      <c r="AM12" s="27"/>
      <c r="AN12" s="27"/>
      <c r="AO12" s="27"/>
      <c r="AP12" s="27"/>
      <c r="AQ12" s="27"/>
      <c r="AR12" s="27"/>
      <c r="AS12" s="27"/>
      <c r="AT12" s="27"/>
      <c r="AU12" s="27"/>
      <c r="AV12" s="27"/>
      <c r="AW12" s="27"/>
      <c r="AX12" s="27"/>
      <c r="AY12" s="27"/>
      <c r="AZ12" s="27"/>
      <c r="BA12" s="27"/>
      <c r="BB12" s="27"/>
      <c r="BC12" s="27"/>
    </row>
    <row r="13" spans="1:56">
      <c r="V13" s="242"/>
      <c r="W13" s="242"/>
      <c r="X13" s="242"/>
      <c r="Y13" s="242"/>
      <c r="Z13" s="242"/>
      <c r="AA13" s="242"/>
      <c r="AB13" s="242"/>
      <c r="AC13" s="242"/>
      <c r="AD13" s="27"/>
      <c r="AE13" s="27"/>
      <c r="AF13" s="27"/>
      <c r="AG13" s="27"/>
      <c r="AH13" s="27"/>
      <c r="AI13" s="27"/>
      <c r="AJ13" s="27"/>
      <c r="AK13" s="27"/>
      <c r="AL13" s="27"/>
      <c r="AM13" s="27"/>
      <c r="AN13" s="27"/>
      <c r="AO13" s="27"/>
      <c r="AP13" s="27"/>
      <c r="AQ13" s="27"/>
      <c r="AR13" s="27"/>
      <c r="AS13" s="27"/>
      <c r="AT13" s="27"/>
      <c r="AU13" s="27"/>
      <c r="AV13" s="27"/>
      <c r="AW13" s="27"/>
      <c r="AX13" s="27"/>
      <c r="AY13" s="27"/>
      <c r="AZ13" s="27"/>
      <c r="BA13" s="27"/>
      <c r="BB13" s="27"/>
      <c r="BC13" s="27"/>
    </row>
    <row r="14" spans="1:56">
      <c r="V14" s="242"/>
      <c r="W14" s="242"/>
      <c r="X14" s="242"/>
      <c r="Y14" s="242"/>
      <c r="Z14" s="242"/>
      <c r="AA14" s="242"/>
      <c r="AB14" s="242"/>
      <c r="AC14" s="242"/>
      <c r="AD14" s="27"/>
      <c r="AE14" s="27"/>
      <c r="AF14" s="27"/>
      <c r="AG14" s="27"/>
      <c r="AH14" s="27"/>
      <c r="AI14" s="27"/>
      <c r="AJ14" s="27"/>
      <c r="AK14" s="27"/>
      <c r="AL14" s="27"/>
      <c r="AM14" s="27"/>
      <c r="AN14" s="27"/>
      <c r="AO14" s="27"/>
      <c r="AP14" s="27"/>
      <c r="AQ14" s="27"/>
      <c r="AR14" s="27"/>
      <c r="AS14" s="27"/>
      <c r="AT14" s="27"/>
      <c r="AU14" s="27"/>
      <c r="AV14" s="27"/>
      <c r="AW14" s="27"/>
      <c r="AX14" s="27"/>
      <c r="AY14" s="27"/>
      <c r="AZ14" s="27"/>
      <c r="BA14" s="27"/>
      <c r="BB14" s="27"/>
      <c r="BC14" s="27"/>
    </row>
    <row r="15" spans="1:56">
      <c r="V15" s="242"/>
      <c r="W15" s="242"/>
      <c r="X15" s="242"/>
      <c r="Y15" s="242"/>
      <c r="Z15" s="242"/>
      <c r="AA15" s="242"/>
      <c r="AB15" s="242"/>
      <c r="AC15" s="242"/>
      <c r="AD15" s="27"/>
      <c r="AE15" s="27"/>
      <c r="AF15" s="27"/>
      <c r="AG15" s="27"/>
      <c r="AH15" s="27"/>
      <c r="AI15" s="27"/>
      <c r="AJ15" s="27"/>
      <c r="AK15" s="27"/>
      <c r="AL15" s="27"/>
      <c r="AM15" s="27"/>
      <c r="AN15" s="27"/>
      <c r="AO15" s="27"/>
      <c r="AP15" s="27"/>
      <c r="AQ15" s="27"/>
      <c r="AR15" s="27"/>
      <c r="AS15" s="27"/>
      <c r="AT15" s="27"/>
      <c r="AU15" s="27"/>
      <c r="AV15" s="27"/>
      <c r="AW15" s="27"/>
      <c r="AX15" s="27"/>
      <c r="AY15" s="27"/>
      <c r="AZ15" s="27"/>
      <c r="BA15" s="27"/>
      <c r="BB15" s="27"/>
      <c r="BC15" s="27"/>
    </row>
    <row r="16" spans="1:56">
      <c r="AD16" s="27"/>
      <c r="AE16" s="27"/>
      <c r="AF16" s="27"/>
      <c r="AG16" s="27"/>
      <c r="AH16" s="27"/>
      <c r="AI16" s="27"/>
      <c r="AJ16" s="27"/>
      <c r="AK16" s="27"/>
      <c r="AL16" s="27"/>
      <c r="AM16" s="27"/>
      <c r="AN16" s="27"/>
      <c r="AO16" s="27"/>
      <c r="AP16" s="27"/>
      <c r="AQ16" s="27"/>
      <c r="AR16" s="27"/>
      <c r="AS16" s="27"/>
      <c r="AT16" s="27"/>
      <c r="AU16" s="27"/>
      <c r="AV16" s="27"/>
      <c r="AW16" s="27"/>
      <c r="AX16" s="27"/>
      <c r="AY16" s="27"/>
      <c r="AZ16" s="27"/>
      <c r="BA16" s="27"/>
      <c r="BB16" s="27"/>
      <c r="BC16" s="27"/>
    </row>
    <row r="17" spans="30:55">
      <c r="AD17" s="27"/>
      <c r="AE17" s="27"/>
      <c r="AF17" s="27"/>
      <c r="AG17" s="27"/>
      <c r="AH17" s="27"/>
      <c r="AI17" s="27"/>
      <c r="AJ17" s="27"/>
      <c r="AK17" s="27"/>
      <c r="AL17" s="27"/>
      <c r="AM17" s="27"/>
      <c r="AN17" s="27"/>
      <c r="AO17" s="27"/>
      <c r="AP17" s="27"/>
      <c r="AQ17" s="27"/>
      <c r="AR17" s="27"/>
      <c r="AS17" s="27"/>
      <c r="AT17" s="27"/>
      <c r="AU17" s="27"/>
      <c r="AV17" s="27"/>
      <c r="AW17" s="27"/>
      <c r="AX17" s="27"/>
      <c r="AY17" s="27"/>
      <c r="AZ17" s="27"/>
      <c r="BA17" s="27"/>
      <c r="BB17" s="27"/>
      <c r="BC17" s="27"/>
    </row>
    <row r="18" spans="30:55">
      <c r="AD18" s="27"/>
      <c r="AE18" s="27"/>
      <c r="AF18" s="27"/>
      <c r="AG18" s="27"/>
      <c r="AH18" s="27"/>
      <c r="AI18" s="27"/>
      <c r="AJ18" s="27"/>
      <c r="AK18" s="27"/>
      <c r="AL18" s="27"/>
      <c r="AM18" s="27"/>
      <c r="AN18" s="27"/>
      <c r="AO18" s="27"/>
      <c r="AP18" s="27"/>
      <c r="AQ18" s="27"/>
      <c r="AR18" s="27"/>
      <c r="AS18" s="27"/>
      <c r="AT18" s="27"/>
      <c r="AU18" s="27"/>
      <c r="AV18" s="27"/>
      <c r="AW18" s="27"/>
      <c r="AX18" s="27"/>
      <c r="AY18" s="27"/>
      <c r="AZ18" s="27"/>
      <c r="BA18" s="27"/>
      <c r="BB18" s="27"/>
      <c r="BC18" s="27"/>
    </row>
    <row r="19" spans="30:55">
      <c r="AD19" s="27"/>
      <c r="AE19" s="27"/>
      <c r="AF19" s="27"/>
      <c r="AG19" s="27"/>
      <c r="AH19" s="27"/>
      <c r="AI19" s="27"/>
      <c r="AJ19" s="27"/>
      <c r="AK19" s="27"/>
      <c r="AL19" s="27"/>
      <c r="AM19" s="27"/>
      <c r="AN19" s="27"/>
      <c r="AO19" s="27"/>
      <c r="AP19" s="27"/>
      <c r="AQ19" s="27"/>
      <c r="AR19" s="27"/>
      <c r="AS19" s="27"/>
      <c r="AT19" s="27"/>
      <c r="AU19" s="27"/>
      <c r="AV19" s="27"/>
      <c r="AW19" s="27"/>
      <c r="AX19" s="27"/>
      <c r="AY19" s="27"/>
      <c r="AZ19" s="27"/>
      <c r="BA19" s="27"/>
      <c r="BB19" s="27"/>
      <c r="BC19" s="27"/>
    </row>
    <row r="20" spans="30:55">
      <c r="AD20" s="27"/>
      <c r="AE20" s="27"/>
      <c r="AF20" s="27"/>
      <c r="AG20" s="27"/>
      <c r="AH20" s="27"/>
      <c r="AI20" s="27"/>
      <c r="AJ20" s="27"/>
      <c r="AK20" s="27"/>
      <c r="AL20" s="27"/>
      <c r="AM20" s="27"/>
      <c r="AN20" s="27"/>
      <c r="AO20" s="27"/>
      <c r="AP20" s="27"/>
      <c r="AQ20" s="27"/>
      <c r="AR20" s="27"/>
      <c r="AS20" s="27"/>
      <c r="AT20" s="27"/>
      <c r="AU20" s="27"/>
      <c r="AV20" s="27"/>
      <c r="AW20" s="27"/>
      <c r="AX20" s="27"/>
      <c r="AY20" s="27"/>
      <c r="AZ20" s="27"/>
      <c r="BA20" s="27"/>
      <c r="BB20" s="27"/>
      <c r="BC20" s="27"/>
    </row>
    <row r="21" spans="30:55">
      <c r="AD21" s="27"/>
      <c r="AE21" s="27"/>
      <c r="AF21" s="27"/>
      <c r="AG21" s="27"/>
      <c r="AH21" s="27"/>
      <c r="AI21" s="27"/>
      <c r="AJ21" s="27"/>
      <c r="AK21" s="27"/>
      <c r="AL21" s="27"/>
      <c r="AM21" s="27"/>
      <c r="AN21" s="27"/>
      <c r="AO21" s="27"/>
      <c r="AP21" s="27"/>
      <c r="AQ21" s="27"/>
      <c r="AR21" s="27"/>
      <c r="AS21" s="27"/>
      <c r="AT21" s="27"/>
      <c r="AU21" s="27"/>
      <c r="AV21" s="27"/>
      <c r="AW21" s="27"/>
      <c r="AX21" s="27"/>
      <c r="AY21" s="27"/>
      <c r="AZ21" s="27"/>
      <c r="BA21" s="27"/>
      <c r="BB21" s="27"/>
      <c r="BC21" s="27"/>
    </row>
    <row r="22" spans="30:55">
      <c r="AD22" s="27"/>
      <c r="AE22" s="27"/>
      <c r="AF22" s="27"/>
      <c r="AG22" s="27"/>
      <c r="AH22" s="27"/>
      <c r="AI22" s="27"/>
      <c r="AJ22" s="27"/>
      <c r="AK22" s="27"/>
      <c r="AL22" s="27"/>
      <c r="AM22" s="27"/>
      <c r="AN22" s="27"/>
      <c r="AO22" s="27"/>
      <c r="AP22" s="27"/>
      <c r="AQ22" s="27"/>
      <c r="AR22" s="27"/>
      <c r="AS22" s="27"/>
      <c r="AT22" s="27"/>
      <c r="AU22" s="27"/>
      <c r="AV22" s="27"/>
      <c r="AW22" s="27"/>
      <c r="AX22" s="27"/>
      <c r="AY22" s="27"/>
      <c r="AZ22" s="27"/>
      <c r="BA22" s="27"/>
      <c r="BB22" s="27"/>
      <c r="BC22" s="27"/>
    </row>
    <row r="23" spans="30:55">
      <c r="AD23" s="27"/>
      <c r="AE23" s="27"/>
      <c r="AF23" s="27"/>
      <c r="AG23" s="27"/>
      <c r="AH23" s="27"/>
      <c r="AI23" s="27"/>
      <c r="AJ23" s="27"/>
      <c r="AK23" s="27"/>
      <c r="AL23" s="27"/>
      <c r="AM23" s="27"/>
      <c r="AN23" s="27"/>
      <c r="AO23" s="27"/>
      <c r="AP23" s="27"/>
      <c r="AQ23" s="27"/>
      <c r="AR23" s="27"/>
      <c r="AS23" s="27"/>
      <c r="AT23" s="27"/>
      <c r="AU23" s="27"/>
      <c r="AV23" s="27"/>
      <c r="AW23" s="27"/>
      <c r="AX23" s="27"/>
      <c r="AY23" s="27"/>
      <c r="AZ23" s="27"/>
      <c r="BA23" s="27"/>
      <c r="BB23" s="27"/>
      <c r="BC23" s="27"/>
    </row>
    <row r="24" spans="30:55">
      <c r="AD24" s="27"/>
      <c r="AE24" s="27"/>
      <c r="AF24" s="27"/>
      <c r="AG24" s="27"/>
      <c r="AH24" s="27"/>
      <c r="AI24" s="27"/>
      <c r="AJ24" s="27"/>
      <c r="AK24" s="27"/>
      <c r="AL24" s="27"/>
      <c r="AM24" s="27"/>
      <c r="AN24" s="27"/>
      <c r="AO24" s="27"/>
      <c r="AP24" s="27"/>
      <c r="AQ24" s="27"/>
      <c r="AR24" s="27"/>
      <c r="AS24" s="27"/>
      <c r="AT24" s="27"/>
      <c r="AU24" s="27"/>
      <c r="AV24" s="27"/>
      <c r="AW24" s="27"/>
      <c r="AX24" s="27"/>
      <c r="AY24" s="27"/>
      <c r="AZ24" s="27"/>
      <c r="BA24" s="27"/>
      <c r="BB24" s="27"/>
      <c r="BC24" s="27"/>
    </row>
    <row r="25" spans="30:55">
      <c r="AD25" s="27"/>
      <c r="AE25" s="27"/>
      <c r="AF25" s="27"/>
      <c r="AG25" s="27"/>
      <c r="AH25" s="27"/>
      <c r="AI25" s="27"/>
      <c r="AJ25" s="27"/>
      <c r="AK25" s="27"/>
      <c r="AL25" s="27"/>
      <c r="AM25" s="27"/>
      <c r="AN25" s="27"/>
      <c r="AO25" s="27"/>
      <c r="AP25" s="27"/>
      <c r="AQ25" s="27"/>
      <c r="AR25" s="27"/>
      <c r="AS25" s="27"/>
      <c r="AT25" s="27"/>
      <c r="AU25" s="27"/>
      <c r="AV25" s="27"/>
      <c r="AW25" s="27"/>
      <c r="AX25" s="27"/>
      <c r="AY25" s="27"/>
      <c r="AZ25" s="27"/>
      <c r="BA25" s="27"/>
      <c r="BB25" s="27"/>
      <c r="BC25" s="27"/>
    </row>
    <row r="26" spans="30:55">
      <c r="AD26" s="27"/>
      <c r="AE26" s="27"/>
      <c r="AF26" s="27"/>
      <c r="AG26" s="27"/>
      <c r="AH26" s="27"/>
      <c r="AI26" s="27"/>
      <c r="AJ26" s="27"/>
      <c r="AK26" s="27"/>
      <c r="AL26" s="27"/>
      <c r="AM26" s="27"/>
      <c r="AN26" s="27"/>
      <c r="AO26" s="27"/>
      <c r="AP26" s="27"/>
      <c r="AQ26" s="27"/>
      <c r="AR26" s="27"/>
      <c r="AS26" s="27"/>
      <c r="AT26" s="27"/>
      <c r="AU26" s="27"/>
      <c r="AV26" s="27"/>
      <c r="AW26" s="27"/>
      <c r="AX26" s="27"/>
      <c r="AY26" s="27"/>
      <c r="AZ26" s="27"/>
      <c r="BA26" s="27"/>
      <c r="BB26" s="27"/>
      <c r="BC26" s="27"/>
    </row>
    <row r="27" spans="30:55">
      <c r="AD27" s="27"/>
      <c r="AE27" s="27"/>
      <c r="AF27" s="27"/>
      <c r="AG27" s="27"/>
      <c r="AH27" s="27"/>
      <c r="AI27" s="27"/>
      <c r="AJ27" s="27"/>
      <c r="AK27" s="27"/>
      <c r="AL27" s="27"/>
      <c r="AM27" s="27"/>
      <c r="AN27" s="27"/>
      <c r="AO27" s="27"/>
      <c r="AP27" s="27"/>
      <c r="AQ27" s="27"/>
      <c r="AR27" s="27"/>
      <c r="AS27" s="27"/>
      <c r="AT27" s="27"/>
      <c r="AU27" s="27"/>
      <c r="AV27" s="27"/>
      <c r="AW27" s="27"/>
      <c r="AX27" s="27"/>
      <c r="AY27" s="27"/>
      <c r="AZ27" s="27"/>
      <c r="BA27" s="27"/>
      <c r="BB27" s="27"/>
      <c r="BC27" s="27"/>
    </row>
    <row r="28" spans="30:55">
      <c r="AD28" s="27"/>
      <c r="AE28" s="27"/>
      <c r="AF28" s="27"/>
      <c r="AG28" s="27"/>
      <c r="AH28" s="27"/>
      <c r="AI28" s="27"/>
      <c r="AJ28" s="27"/>
      <c r="AK28" s="27"/>
      <c r="AL28" s="27"/>
      <c r="AM28" s="27"/>
      <c r="AN28" s="27"/>
      <c r="AO28" s="27"/>
      <c r="AP28" s="27"/>
      <c r="AQ28" s="27"/>
      <c r="AR28" s="27"/>
      <c r="AS28" s="27"/>
      <c r="AT28" s="27"/>
      <c r="AU28" s="27"/>
      <c r="AV28" s="27"/>
      <c r="AW28" s="27"/>
      <c r="AX28" s="27"/>
      <c r="AY28" s="27"/>
      <c r="AZ28" s="27"/>
      <c r="BA28" s="27"/>
      <c r="BB28" s="27"/>
      <c r="BC28" s="27"/>
    </row>
    <row r="29" spans="30:55">
      <c r="AD29" s="27"/>
      <c r="AE29" s="27"/>
      <c r="AF29" s="27"/>
      <c r="AG29" s="27"/>
      <c r="AH29" s="27"/>
      <c r="AI29" s="27"/>
      <c r="AJ29" s="27"/>
      <c r="AK29" s="27"/>
      <c r="AL29" s="27"/>
      <c r="AM29" s="27"/>
      <c r="AN29" s="27"/>
      <c r="AO29" s="27"/>
      <c r="AP29" s="27"/>
      <c r="AQ29" s="27"/>
      <c r="AR29" s="27"/>
      <c r="AS29" s="27"/>
      <c r="AT29" s="27"/>
      <c r="AU29" s="27"/>
      <c r="AV29" s="27"/>
      <c r="AW29" s="27"/>
      <c r="AX29" s="27"/>
      <c r="AY29" s="27"/>
      <c r="AZ29" s="27"/>
      <c r="BA29" s="27"/>
      <c r="BB29" s="27"/>
      <c r="BC29" s="27"/>
    </row>
    <row r="30" spans="30:55">
      <c r="AD30" s="27"/>
      <c r="AE30" s="27"/>
      <c r="AF30" s="27"/>
      <c r="AG30" s="27"/>
      <c r="AH30" s="27"/>
      <c r="AI30" s="27"/>
      <c r="AJ30" s="27"/>
      <c r="AK30" s="27"/>
      <c r="AL30" s="27"/>
      <c r="AM30" s="27"/>
      <c r="AN30" s="27"/>
      <c r="AO30" s="27"/>
      <c r="AP30" s="27"/>
      <c r="AQ30" s="27"/>
      <c r="AR30" s="27"/>
      <c r="AS30" s="27"/>
      <c r="AT30" s="27"/>
      <c r="AU30" s="27"/>
      <c r="AV30" s="27"/>
      <c r="AW30" s="27"/>
      <c r="AX30" s="27"/>
      <c r="AY30" s="27"/>
      <c r="AZ30" s="27"/>
      <c r="BA30" s="27"/>
      <c r="BB30" s="27"/>
      <c r="BC30" s="27"/>
    </row>
    <row r="31" spans="30:55">
      <c r="AD31" s="27"/>
      <c r="AE31" s="27"/>
      <c r="AF31" s="27"/>
      <c r="AG31" s="27"/>
      <c r="AH31" s="27"/>
      <c r="AI31" s="27"/>
      <c r="AJ31" s="27"/>
      <c r="AK31" s="27"/>
      <c r="AL31" s="27"/>
      <c r="AM31" s="27"/>
      <c r="AN31" s="27"/>
      <c r="AO31" s="27"/>
      <c r="AP31" s="27"/>
      <c r="AQ31" s="27"/>
      <c r="AR31" s="27"/>
      <c r="AS31" s="27"/>
      <c r="AT31" s="27"/>
      <c r="AU31" s="27"/>
      <c r="AV31" s="27"/>
      <c r="AW31" s="27"/>
      <c r="AX31" s="27"/>
      <c r="AY31" s="27"/>
      <c r="AZ31" s="27"/>
      <c r="BA31" s="27"/>
      <c r="BB31" s="27"/>
      <c r="BC31" s="27"/>
    </row>
    <row r="32" spans="30:55">
      <c r="AD32" s="27"/>
      <c r="AE32" s="27"/>
      <c r="AF32" s="27"/>
      <c r="AG32" s="27"/>
      <c r="AH32" s="27"/>
      <c r="AI32" s="27"/>
      <c r="AJ32" s="27"/>
      <c r="AK32" s="27"/>
      <c r="AL32" s="27"/>
      <c r="AM32" s="27"/>
      <c r="AN32" s="27"/>
      <c r="AO32" s="27"/>
      <c r="AP32" s="27"/>
      <c r="AQ32" s="27"/>
      <c r="AR32" s="27"/>
      <c r="AS32" s="27"/>
      <c r="AT32" s="27"/>
      <c r="AU32" s="27"/>
      <c r="AV32" s="27"/>
      <c r="AW32" s="27"/>
      <c r="AX32" s="27"/>
      <c r="AY32" s="27"/>
      <c r="AZ32" s="27"/>
      <c r="BA32" s="27"/>
      <c r="BB32" s="27"/>
      <c r="BC32" s="27"/>
    </row>
    <row r="33" spans="30:55">
      <c r="AD33" s="27"/>
      <c r="AE33" s="27"/>
      <c r="AF33" s="27"/>
      <c r="AG33" s="27"/>
      <c r="AH33" s="27"/>
      <c r="AI33" s="27"/>
      <c r="AJ33" s="27"/>
      <c r="AK33" s="27"/>
      <c r="AL33" s="27"/>
      <c r="AM33" s="27"/>
      <c r="AN33" s="27"/>
      <c r="AO33" s="27"/>
      <c r="AP33" s="27"/>
      <c r="AQ33" s="27"/>
      <c r="AR33" s="27"/>
      <c r="AS33" s="27"/>
      <c r="AT33" s="27"/>
      <c r="AU33" s="27"/>
      <c r="AV33" s="27"/>
      <c r="AW33" s="27"/>
      <c r="AX33" s="27"/>
      <c r="AY33" s="27"/>
      <c r="AZ33" s="27"/>
      <c r="BA33" s="27"/>
      <c r="BB33" s="27"/>
      <c r="BC33" s="27"/>
    </row>
    <row r="34" spans="30:55">
      <c r="AD34" s="27"/>
      <c r="AE34" s="27"/>
      <c r="AF34" s="27"/>
      <c r="AG34" s="27"/>
      <c r="AH34" s="27"/>
      <c r="AI34" s="27"/>
      <c r="AJ34" s="27"/>
      <c r="AK34" s="27"/>
      <c r="AL34" s="27"/>
      <c r="AM34" s="27"/>
      <c r="AN34" s="27"/>
      <c r="AO34" s="27"/>
      <c r="AP34" s="27"/>
      <c r="AQ34" s="27"/>
      <c r="AR34" s="27"/>
      <c r="AS34" s="27"/>
      <c r="AT34" s="27"/>
      <c r="AU34" s="27"/>
      <c r="AV34" s="27"/>
      <c r="AW34" s="27"/>
      <c r="AX34" s="27"/>
      <c r="AY34" s="27"/>
      <c r="AZ34" s="27"/>
      <c r="BA34" s="27"/>
      <c r="BB34" s="27"/>
      <c r="BC34" s="27"/>
    </row>
    <row r="35" spans="30:55">
      <c r="AD35" s="27"/>
      <c r="AE35" s="27"/>
      <c r="AF35" s="27"/>
      <c r="AG35" s="27"/>
      <c r="AH35" s="27"/>
      <c r="AI35" s="27"/>
      <c r="AJ35" s="27"/>
      <c r="AK35" s="27"/>
      <c r="AL35" s="27"/>
      <c r="AM35" s="27"/>
      <c r="AN35" s="27"/>
      <c r="AO35" s="27"/>
      <c r="AP35" s="27"/>
      <c r="AQ35" s="27"/>
      <c r="AR35" s="27"/>
      <c r="AS35" s="27"/>
      <c r="AT35" s="27"/>
      <c r="AU35" s="27"/>
      <c r="AV35" s="27"/>
      <c r="AW35" s="27"/>
      <c r="AX35" s="27"/>
      <c r="AY35" s="27"/>
      <c r="AZ35" s="27"/>
      <c r="BA35" s="27"/>
      <c r="BB35" s="27"/>
      <c r="BC35" s="27"/>
    </row>
    <row r="36" spans="30:55">
      <c r="AD36" s="27"/>
      <c r="AE36" s="27"/>
      <c r="AF36" s="27"/>
      <c r="AG36" s="27"/>
      <c r="AH36" s="27"/>
      <c r="AI36" s="27"/>
      <c r="AJ36" s="27"/>
      <c r="AK36" s="27"/>
      <c r="AL36" s="27"/>
      <c r="AM36" s="27"/>
      <c r="AN36" s="27"/>
      <c r="AO36" s="27"/>
      <c r="AP36" s="27"/>
      <c r="AQ36" s="27"/>
      <c r="AR36" s="27"/>
      <c r="AS36" s="27"/>
      <c r="AT36" s="27"/>
      <c r="AU36" s="27"/>
      <c r="AV36" s="27"/>
      <c r="AW36" s="27"/>
      <c r="AX36" s="27"/>
      <c r="AY36" s="27"/>
      <c r="AZ36" s="27"/>
      <c r="BA36" s="27"/>
      <c r="BB36" s="27"/>
      <c r="BC36" s="27"/>
    </row>
    <row r="37" spans="30:55">
      <c r="AD37" s="27"/>
      <c r="AE37" s="27"/>
      <c r="AF37" s="27"/>
      <c r="AG37" s="27"/>
      <c r="AH37" s="27"/>
      <c r="AI37" s="27"/>
      <c r="AJ37" s="27"/>
      <c r="AK37" s="27"/>
      <c r="AL37" s="27"/>
      <c r="AM37" s="27"/>
      <c r="AN37" s="27"/>
      <c r="AO37" s="27"/>
      <c r="AP37" s="27"/>
      <c r="AQ37" s="27"/>
      <c r="AR37" s="27"/>
      <c r="AS37" s="27"/>
      <c r="AT37" s="27"/>
      <c r="AU37" s="27"/>
      <c r="AV37" s="27"/>
      <c r="AW37" s="27"/>
      <c r="AX37" s="27"/>
      <c r="AY37" s="27"/>
      <c r="AZ37" s="27"/>
      <c r="BA37" s="27"/>
      <c r="BB37" s="27"/>
      <c r="BC37" s="27"/>
    </row>
    <row r="38" spans="30:55">
      <c r="AD38" s="27"/>
      <c r="AE38" s="27"/>
      <c r="AF38" s="27"/>
      <c r="AG38" s="27"/>
      <c r="AH38" s="27"/>
      <c r="AI38" s="27"/>
      <c r="AJ38" s="27"/>
      <c r="AK38" s="27"/>
      <c r="AL38" s="27"/>
      <c r="AM38" s="27"/>
      <c r="AN38" s="27"/>
      <c r="AO38" s="27"/>
      <c r="AP38" s="27"/>
      <c r="AQ38" s="27"/>
      <c r="AR38" s="27"/>
      <c r="AS38" s="27"/>
      <c r="AT38" s="27"/>
      <c r="AU38" s="27"/>
      <c r="AV38" s="27"/>
      <c r="AW38" s="27"/>
      <c r="AX38" s="27"/>
      <c r="AY38" s="27"/>
      <c r="AZ38" s="27"/>
      <c r="BA38" s="27"/>
      <c r="BB38" s="27"/>
      <c r="BC38" s="27"/>
    </row>
    <row r="39" spans="30:55">
      <c r="AD39" s="27"/>
      <c r="AE39" s="27"/>
      <c r="AF39" s="27"/>
      <c r="AG39" s="27"/>
      <c r="AH39" s="27"/>
      <c r="AI39" s="27"/>
      <c r="AJ39" s="27"/>
      <c r="AK39" s="27"/>
      <c r="AL39" s="27"/>
      <c r="AM39" s="27"/>
      <c r="AN39" s="27"/>
      <c r="AO39" s="27"/>
      <c r="AP39" s="27"/>
      <c r="AQ39" s="27"/>
      <c r="AR39" s="27"/>
      <c r="AS39" s="27"/>
      <c r="AT39" s="27"/>
      <c r="AU39" s="27"/>
      <c r="AV39" s="27"/>
      <c r="AW39" s="27"/>
      <c r="AX39" s="27"/>
      <c r="AY39" s="27"/>
      <c r="AZ39" s="27"/>
      <c r="BA39" s="27"/>
      <c r="BB39" s="27"/>
      <c r="BC39" s="27"/>
    </row>
    <row r="40" spans="30:55">
      <c r="AD40" s="27"/>
      <c r="AE40" s="27"/>
      <c r="AF40" s="27"/>
      <c r="AG40" s="27"/>
      <c r="AH40" s="27"/>
      <c r="AI40" s="27"/>
      <c r="AJ40" s="27"/>
      <c r="AK40" s="27"/>
      <c r="AL40" s="27"/>
      <c r="AM40" s="27"/>
      <c r="AN40" s="27"/>
      <c r="AO40" s="27"/>
      <c r="AP40" s="27"/>
      <c r="AQ40" s="27"/>
      <c r="AR40" s="27"/>
      <c r="AS40" s="27"/>
      <c r="AT40" s="27"/>
      <c r="AU40" s="27"/>
      <c r="AV40" s="27"/>
      <c r="AW40" s="27"/>
      <c r="AX40" s="27"/>
      <c r="AY40" s="27"/>
      <c r="AZ40" s="27"/>
      <c r="BA40" s="27"/>
      <c r="BB40" s="27"/>
      <c r="BC40" s="27"/>
    </row>
    <row r="41" spans="30:55">
      <c r="AD41" s="27"/>
      <c r="AE41" s="27"/>
      <c r="AF41" s="27"/>
      <c r="AG41" s="27"/>
      <c r="AH41" s="27"/>
      <c r="AI41" s="27"/>
      <c r="AJ41" s="27"/>
      <c r="AK41" s="27"/>
      <c r="AL41" s="27"/>
      <c r="AM41" s="27"/>
      <c r="AN41" s="27"/>
      <c r="AO41" s="27"/>
      <c r="AP41" s="27"/>
      <c r="AQ41" s="27"/>
      <c r="AR41" s="27"/>
      <c r="AS41" s="27"/>
      <c r="AT41" s="27"/>
      <c r="AU41" s="27"/>
      <c r="AV41" s="27"/>
      <c r="AW41" s="27"/>
      <c r="AX41" s="27"/>
      <c r="AY41" s="27"/>
      <c r="AZ41" s="27"/>
      <c r="BA41" s="27"/>
      <c r="BB41" s="27"/>
      <c r="BC41" s="27"/>
    </row>
    <row r="42" spans="30:55">
      <c r="AD42" s="27"/>
      <c r="AE42" s="27"/>
      <c r="AF42" s="27"/>
      <c r="AG42" s="27"/>
      <c r="AH42" s="27"/>
      <c r="AI42" s="27"/>
      <c r="AJ42" s="27"/>
      <c r="AK42" s="27"/>
      <c r="AL42" s="27"/>
      <c r="AM42" s="27"/>
      <c r="AN42" s="27"/>
      <c r="AO42" s="27"/>
      <c r="AP42" s="27"/>
      <c r="AQ42" s="27"/>
      <c r="AR42" s="27"/>
      <c r="AS42" s="27"/>
      <c r="AT42" s="27"/>
      <c r="AU42" s="27"/>
      <c r="AV42" s="27"/>
      <c r="AW42" s="27"/>
      <c r="AX42" s="27"/>
      <c r="AY42" s="27"/>
      <c r="AZ42" s="27"/>
      <c r="BA42" s="27"/>
      <c r="BB42" s="27"/>
      <c r="BC42" s="27"/>
    </row>
    <row r="43" spans="30:55">
      <c r="AD43" s="27"/>
      <c r="AE43" s="27"/>
      <c r="AF43" s="27"/>
      <c r="AG43" s="27"/>
      <c r="AH43" s="27"/>
      <c r="AI43" s="27"/>
      <c r="AJ43" s="27"/>
      <c r="AK43" s="27"/>
      <c r="AL43" s="27"/>
      <c r="AM43" s="27"/>
      <c r="AN43" s="27"/>
      <c r="AO43" s="27"/>
      <c r="AP43" s="27"/>
      <c r="AQ43" s="27"/>
      <c r="AR43" s="27"/>
      <c r="AS43" s="27"/>
      <c r="AT43" s="27"/>
      <c r="AU43" s="27"/>
      <c r="AV43" s="27"/>
      <c r="AW43" s="27"/>
      <c r="AX43" s="27"/>
      <c r="AY43" s="27"/>
      <c r="AZ43" s="27"/>
      <c r="BA43" s="27"/>
      <c r="BB43" s="27"/>
      <c r="BC43" s="27"/>
    </row>
    <row r="44" spans="30:55">
      <c r="AD44" s="27"/>
      <c r="AE44" s="27"/>
      <c r="AF44" s="27"/>
      <c r="AG44" s="27"/>
      <c r="AH44" s="27"/>
      <c r="AI44" s="27"/>
      <c r="AJ44" s="27"/>
      <c r="AK44" s="27"/>
      <c r="AL44" s="27"/>
      <c r="AM44" s="27"/>
      <c r="AN44" s="27"/>
      <c r="AO44" s="27"/>
      <c r="AP44" s="27"/>
      <c r="AQ44" s="27"/>
      <c r="AR44" s="27"/>
      <c r="AS44" s="27"/>
      <c r="AT44" s="27"/>
      <c r="AU44" s="27"/>
      <c r="AV44" s="27"/>
      <c r="AW44" s="27"/>
      <c r="AX44" s="27"/>
      <c r="AY44" s="27"/>
      <c r="AZ44" s="27"/>
      <c r="BA44" s="27"/>
      <c r="BB44" s="27"/>
      <c r="BC44" s="27"/>
    </row>
    <row r="45" spans="30:55">
      <c r="AD45" s="27"/>
      <c r="AE45" s="27"/>
      <c r="AF45" s="27"/>
      <c r="AG45" s="27"/>
      <c r="AH45" s="27"/>
      <c r="AI45" s="27"/>
      <c r="AJ45" s="27"/>
      <c r="AK45" s="27"/>
      <c r="AL45" s="27"/>
      <c r="AM45" s="27"/>
      <c r="AN45" s="27"/>
      <c r="AO45" s="27"/>
      <c r="AP45" s="27"/>
      <c r="AQ45" s="27"/>
      <c r="AR45" s="27"/>
      <c r="AS45" s="27"/>
      <c r="AT45" s="27"/>
      <c r="AU45" s="27"/>
      <c r="AV45" s="27"/>
      <c r="AW45" s="27"/>
      <c r="AX45" s="27"/>
      <c r="AY45" s="27"/>
      <c r="AZ45" s="27"/>
      <c r="BA45" s="27"/>
      <c r="BB45" s="27"/>
      <c r="BC45" s="27"/>
    </row>
    <row r="46" spans="30:55">
      <c r="AD46" s="27"/>
      <c r="AE46" s="27"/>
      <c r="AF46" s="27"/>
      <c r="AG46" s="27"/>
      <c r="AH46" s="27"/>
      <c r="AI46" s="27"/>
      <c r="AJ46" s="27"/>
      <c r="AK46" s="27"/>
      <c r="AL46" s="27"/>
      <c r="AM46" s="27"/>
      <c r="AN46" s="27"/>
      <c r="AO46" s="27"/>
      <c r="AP46" s="27"/>
      <c r="AQ46" s="27"/>
      <c r="AR46" s="27"/>
      <c r="AS46" s="27"/>
      <c r="AT46" s="27"/>
      <c r="AU46" s="27"/>
      <c r="AV46" s="27"/>
      <c r="AW46" s="27"/>
      <c r="AX46" s="27"/>
      <c r="AY46" s="27"/>
      <c r="AZ46" s="27"/>
      <c r="BA46" s="27"/>
      <c r="BB46" s="27"/>
      <c r="BC46" s="27"/>
    </row>
    <row r="47" spans="30:55">
      <c r="AD47" s="27"/>
      <c r="AE47" s="27"/>
      <c r="AF47" s="27"/>
      <c r="AG47" s="27"/>
      <c r="AH47" s="27"/>
      <c r="AI47" s="27"/>
      <c r="AJ47" s="27"/>
      <c r="AK47" s="27"/>
      <c r="AL47" s="27"/>
      <c r="AM47" s="27"/>
      <c r="AN47" s="27"/>
      <c r="AO47" s="27"/>
      <c r="AP47" s="27"/>
      <c r="AQ47" s="27"/>
      <c r="AR47" s="27"/>
      <c r="AS47" s="27"/>
      <c r="AT47" s="27"/>
      <c r="AU47" s="27"/>
      <c r="AV47" s="27"/>
      <c r="AW47" s="27"/>
      <c r="AX47" s="27"/>
      <c r="AY47" s="27"/>
      <c r="AZ47" s="27"/>
      <c r="BA47" s="27"/>
      <c r="BB47" s="27"/>
      <c r="BC47" s="27"/>
    </row>
    <row r="48" spans="30:55">
      <c r="AD48" s="27"/>
      <c r="AE48" s="27"/>
      <c r="AF48" s="27"/>
      <c r="AG48" s="27"/>
      <c r="AH48" s="27"/>
      <c r="AI48" s="27"/>
      <c r="AJ48" s="27"/>
      <c r="AK48" s="27"/>
      <c r="AL48" s="27"/>
      <c r="AM48" s="27"/>
      <c r="AN48" s="27"/>
      <c r="AO48" s="27"/>
      <c r="AP48" s="27"/>
      <c r="AQ48" s="27"/>
      <c r="AR48" s="27"/>
      <c r="AS48" s="27"/>
      <c r="AT48" s="27"/>
      <c r="AU48" s="27"/>
      <c r="AV48" s="27"/>
      <c r="AW48" s="27"/>
      <c r="AX48" s="27"/>
      <c r="AY48" s="27"/>
      <c r="AZ48" s="27"/>
      <c r="BA48" s="27"/>
      <c r="BB48" s="27"/>
      <c r="BC48" s="27"/>
    </row>
    <row r="49" spans="30:55">
      <c r="AD49" s="27"/>
      <c r="AE49" s="27"/>
      <c r="AF49" s="27"/>
      <c r="AG49" s="27"/>
      <c r="AH49" s="27"/>
      <c r="AI49" s="27"/>
      <c r="AJ49" s="27"/>
      <c r="AK49" s="27"/>
      <c r="AL49" s="27"/>
      <c r="AM49" s="27"/>
      <c r="AN49" s="27"/>
      <c r="AO49" s="27"/>
      <c r="AP49" s="27"/>
      <c r="AQ49" s="27"/>
      <c r="AR49" s="27"/>
      <c r="AS49" s="27"/>
      <c r="AT49" s="27"/>
      <c r="AU49" s="27"/>
      <c r="AV49" s="27"/>
      <c r="AW49" s="27"/>
      <c r="AX49" s="27"/>
      <c r="AY49" s="27"/>
      <c r="AZ49" s="27"/>
      <c r="BA49" s="27"/>
      <c r="BB49" s="27"/>
      <c r="BC49" s="27"/>
    </row>
    <row r="50" spans="30:55">
      <c r="AD50" s="27"/>
      <c r="AE50" s="27"/>
      <c r="AF50" s="27"/>
      <c r="AG50" s="27"/>
      <c r="AH50" s="27"/>
      <c r="AI50" s="27"/>
      <c r="AJ50" s="27"/>
      <c r="AK50" s="27"/>
      <c r="AL50" s="27"/>
      <c r="AM50" s="27"/>
      <c r="AN50" s="27"/>
      <c r="AO50" s="27"/>
      <c r="AP50" s="27"/>
      <c r="AQ50" s="27"/>
      <c r="AR50" s="27"/>
      <c r="AS50" s="27"/>
      <c r="AT50" s="27"/>
      <c r="AU50" s="27"/>
      <c r="AV50" s="27"/>
      <c r="AW50" s="27"/>
      <c r="AX50" s="27"/>
      <c r="AY50" s="27"/>
      <c r="AZ50" s="27"/>
      <c r="BA50" s="27"/>
      <c r="BB50" s="27"/>
      <c r="BC50" s="27"/>
    </row>
    <row r="51" spans="30:55">
      <c r="AD51" s="27"/>
      <c r="AE51" s="27"/>
      <c r="AF51" s="27"/>
      <c r="AG51" s="27"/>
      <c r="AH51" s="27"/>
      <c r="AI51" s="27"/>
      <c r="AJ51" s="27"/>
      <c r="AK51" s="27"/>
      <c r="AL51" s="27"/>
      <c r="AM51" s="27"/>
      <c r="AN51" s="27"/>
      <c r="AO51" s="27"/>
      <c r="AP51" s="27"/>
      <c r="AQ51" s="27"/>
      <c r="AR51" s="27"/>
      <c r="AS51" s="27"/>
      <c r="AT51" s="27"/>
      <c r="AU51" s="27"/>
      <c r="AV51" s="27"/>
      <c r="AW51" s="27"/>
      <c r="AX51" s="27"/>
      <c r="AY51" s="27"/>
      <c r="AZ51" s="27"/>
      <c r="BA51" s="27"/>
      <c r="BB51" s="27"/>
      <c r="BC51" s="27"/>
    </row>
    <row r="52" spans="30:55">
      <c r="AD52" s="27"/>
      <c r="AE52" s="27"/>
      <c r="AF52" s="27"/>
      <c r="AG52" s="27"/>
      <c r="AH52" s="27"/>
      <c r="AI52" s="27"/>
      <c r="AJ52" s="27"/>
      <c r="AK52" s="27"/>
      <c r="AL52" s="27"/>
      <c r="AM52" s="27"/>
      <c r="AN52" s="27"/>
      <c r="AO52" s="27"/>
      <c r="AP52" s="27"/>
      <c r="AQ52" s="27"/>
      <c r="AR52" s="27"/>
      <c r="AS52" s="27"/>
      <c r="AT52" s="27"/>
      <c r="AU52" s="27"/>
      <c r="AV52" s="27"/>
      <c r="AW52" s="27"/>
      <c r="AX52" s="27"/>
      <c r="AY52" s="27"/>
      <c r="AZ52" s="27"/>
      <c r="BA52" s="27"/>
      <c r="BB52" s="27"/>
      <c r="BC52" s="27"/>
    </row>
    <row r="53" spans="30:55">
      <c r="AD53" s="27"/>
      <c r="AE53" s="27"/>
      <c r="AF53" s="27"/>
      <c r="AG53" s="27"/>
      <c r="AH53" s="27"/>
      <c r="AI53" s="27"/>
      <c r="AJ53" s="27"/>
      <c r="AK53" s="27"/>
      <c r="AL53" s="27"/>
      <c r="AM53" s="27"/>
      <c r="AN53" s="27"/>
      <c r="AO53" s="27"/>
      <c r="AP53" s="27"/>
      <c r="AQ53" s="27"/>
      <c r="AR53" s="27"/>
      <c r="AS53" s="27"/>
      <c r="AT53" s="27"/>
      <c r="AU53" s="27"/>
      <c r="AV53" s="27"/>
      <c r="AW53" s="27"/>
      <c r="AX53" s="27"/>
      <c r="AY53" s="27"/>
      <c r="AZ53" s="27"/>
      <c r="BA53" s="27"/>
      <c r="BB53" s="27"/>
      <c r="BC53" s="27"/>
    </row>
    <row r="54" spans="30:55">
      <c r="AD54" s="27"/>
      <c r="AE54" s="27"/>
      <c r="AF54" s="27"/>
      <c r="AG54" s="27"/>
      <c r="AH54" s="27"/>
      <c r="AI54" s="27"/>
      <c r="AJ54" s="27"/>
      <c r="AK54" s="27"/>
      <c r="AL54" s="27"/>
      <c r="AM54" s="27"/>
      <c r="AN54" s="27"/>
      <c r="AO54" s="27"/>
      <c r="AP54" s="27"/>
      <c r="AQ54" s="27"/>
      <c r="AR54" s="27"/>
      <c r="AS54" s="27"/>
      <c r="AT54" s="27"/>
      <c r="AU54" s="27"/>
      <c r="AV54" s="27"/>
      <c r="AW54" s="27"/>
      <c r="AX54" s="27"/>
      <c r="AY54" s="27"/>
      <c r="AZ54" s="27"/>
      <c r="BA54" s="27"/>
      <c r="BB54" s="27"/>
      <c r="BC54" s="27"/>
    </row>
    <row r="55" spans="30:55">
      <c r="AD55" s="27"/>
      <c r="AE55" s="27"/>
      <c r="AF55" s="27"/>
      <c r="AG55" s="27"/>
      <c r="AH55" s="27"/>
      <c r="AI55" s="27"/>
      <c r="AJ55" s="27"/>
      <c r="AK55" s="27"/>
      <c r="AL55" s="27"/>
      <c r="AM55" s="27"/>
      <c r="AN55" s="27"/>
      <c r="AO55" s="27"/>
      <c r="AP55" s="27"/>
      <c r="AQ55" s="27"/>
      <c r="AR55" s="27"/>
      <c r="AS55" s="27"/>
      <c r="AT55" s="27"/>
      <c r="AU55" s="27"/>
      <c r="AV55" s="27"/>
      <c r="AW55" s="27"/>
      <c r="AX55" s="27"/>
      <c r="AY55" s="27"/>
      <c r="AZ55" s="27"/>
      <c r="BA55" s="27"/>
      <c r="BB55" s="27"/>
      <c r="BC55" s="27"/>
    </row>
    <row r="56" spans="30:55">
      <c r="AD56" s="27"/>
      <c r="AE56" s="27"/>
      <c r="AF56" s="27"/>
      <c r="AG56" s="27"/>
      <c r="AH56" s="27"/>
      <c r="AI56" s="27"/>
      <c r="AJ56" s="27"/>
      <c r="AK56" s="27"/>
      <c r="AL56" s="27"/>
      <c r="AM56" s="27"/>
      <c r="AN56" s="27"/>
      <c r="AO56" s="27"/>
      <c r="AP56" s="27"/>
      <c r="AQ56" s="27"/>
      <c r="AR56" s="27"/>
      <c r="AS56" s="27"/>
      <c r="AT56" s="27"/>
      <c r="AU56" s="27"/>
      <c r="AV56" s="27"/>
      <c r="AW56" s="27"/>
      <c r="AX56" s="27"/>
      <c r="AY56" s="27"/>
      <c r="AZ56" s="27"/>
      <c r="BA56" s="27"/>
      <c r="BB56" s="27"/>
      <c r="BC56" s="27"/>
    </row>
    <row r="57" spans="30:55">
      <c r="AD57" s="27"/>
      <c r="AE57" s="27"/>
      <c r="AF57" s="27"/>
      <c r="AG57" s="27"/>
      <c r="AH57" s="27"/>
      <c r="AI57" s="27"/>
      <c r="AJ57" s="27"/>
      <c r="AK57" s="27"/>
      <c r="AL57" s="27"/>
      <c r="AM57" s="27"/>
      <c r="AN57" s="27"/>
      <c r="AO57" s="27"/>
      <c r="AP57" s="27"/>
      <c r="AQ57" s="27"/>
      <c r="AR57" s="27"/>
      <c r="AS57" s="27"/>
      <c r="AT57" s="27"/>
      <c r="AU57" s="27"/>
      <c r="AV57" s="27"/>
      <c r="AW57" s="27"/>
      <c r="AX57" s="27"/>
      <c r="AY57" s="27"/>
      <c r="AZ57" s="27"/>
      <c r="BA57" s="27"/>
      <c r="BB57" s="27"/>
      <c r="BC57" s="27"/>
    </row>
    <row r="58" spans="30:55">
      <c r="AD58" s="27"/>
      <c r="AE58" s="27"/>
      <c r="AF58" s="27"/>
      <c r="AG58" s="27"/>
      <c r="AH58" s="27"/>
      <c r="AI58" s="27"/>
      <c r="AJ58" s="27"/>
      <c r="AK58" s="27"/>
      <c r="AL58" s="27"/>
      <c r="AM58" s="27"/>
      <c r="AN58" s="27"/>
      <c r="AO58" s="27"/>
      <c r="AP58" s="27"/>
      <c r="AQ58" s="27"/>
      <c r="AR58" s="27"/>
      <c r="AS58" s="27"/>
      <c r="AT58" s="27"/>
      <c r="AU58" s="27"/>
      <c r="AV58" s="27"/>
      <c r="AW58" s="27"/>
      <c r="AX58" s="27"/>
      <c r="AY58" s="27"/>
      <c r="AZ58" s="27"/>
      <c r="BA58" s="27"/>
      <c r="BB58" s="27"/>
      <c r="BC58" s="27"/>
    </row>
    <row r="59" spans="30:55">
      <c r="AD59" s="27"/>
      <c r="AE59" s="27"/>
      <c r="AF59" s="27"/>
      <c r="AG59" s="27"/>
      <c r="AH59" s="27"/>
      <c r="AI59" s="27"/>
      <c r="AJ59" s="27"/>
      <c r="AK59" s="27"/>
      <c r="AL59" s="27"/>
      <c r="AM59" s="27"/>
      <c r="AN59" s="27"/>
      <c r="AO59" s="27"/>
      <c r="AP59" s="27"/>
      <c r="AQ59" s="27"/>
      <c r="AR59" s="27"/>
      <c r="AS59" s="27"/>
      <c r="AT59" s="27"/>
      <c r="AU59" s="27"/>
      <c r="AV59" s="27"/>
      <c r="AW59" s="27"/>
      <c r="AX59" s="27"/>
      <c r="AY59" s="27"/>
      <c r="AZ59" s="27"/>
      <c r="BA59" s="27"/>
      <c r="BB59" s="27"/>
      <c r="BC59" s="27"/>
    </row>
    <row r="60" spans="30:55">
      <c r="AD60" s="27"/>
      <c r="AE60" s="27"/>
      <c r="AF60" s="27"/>
      <c r="AG60" s="27"/>
      <c r="AH60" s="27"/>
      <c r="AI60" s="27"/>
      <c r="AJ60" s="27"/>
      <c r="AK60" s="27"/>
      <c r="AL60" s="27"/>
      <c r="AM60" s="27"/>
      <c r="AN60" s="27"/>
      <c r="AO60" s="27"/>
      <c r="AP60" s="27"/>
      <c r="AQ60" s="27"/>
      <c r="AR60" s="27"/>
      <c r="AS60" s="27"/>
      <c r="AT60" s="27"/>
      <c r="AU60" s="27"/>
      <c r="AV60" s="27"/>
      <c r="AW60" s="27"/>
      <c r="AX60" s="27"/>
      <c r="AY60" s="27"/>
      <c r="AZ60" s="27"/>
      <c r="BA60" s="27"/>
      <c r="BB60" s="27"/>
      <c r="BC60" s="27"/>
    </row>
    <row r="61" spans="30:55">
      <c r="AD61" s="27"/>
      <c r="AE61" s="27"/>
      <c r="AF61" s="27"/>
      <c r="AG61" s="27"/>
      <c r="AH61" s="27"/>
      <c r="AI61" s="27"/>
      <c r="AJ61" s="27"/>
      <c r="AK61" s="27"/>
      <c r="AL61" s="27"/>
      <c r="AM61" s="27"/>
      <c r="AN61" s="27"/>
      <c r="AO61" s="27"/>
      <c r="AP61" s="27"/>
      <c r="AQ61" s="27"/>
      <c r="AR61" s="27"/>
      <c r="AS61" s="27"/>
      <c r="AT61" s="27"/>
      <c r="AU61" s="27"/>
      <c r="AV61" s="27"/>
      <c r="AW61" s="27"/>
      <c r="AX61" s="27"/>
      <c r="AY61" s="27"/>
      <c r="AZ61" s="27"/>
      <c r="BA61" s="27"/>
      <c r="BB61" s="27"/>
      <c r="BC61" s="27"/>
    </row>
    <row r="62" spans="30:55">
      <c r="AD62" s="27"/>
      <c r="AE62" s="27"/>
      <c r="AF62" s="27"/>
      <c r="AG62" s="27"/>
      <c r="AH62" s="27"/>
      <c r="AI62" s="27"/>
      <c r="AJ62" s="27"/>
      <c r="AK62" s="27"/>
      <c r="AL62" s="27"/>
      <c r="AM62" s="27"/>
      <c r="AN62" s="27"/>
      <c r="AO62" s="27"/>
      <c r="AP62" s="27"/>
      <c r="AQ62" s="27"/>
      <c r="AR62" s="27"/>
      <c r="AS62" s="27"/>
      <c r="AT62" s="27"/>
      <c r="AU62" s="27"/>
      <c r="AV62" s="27"/>
      <c r="AW62" s="27"/>
      <c r="AX62" s="27"/>
      <c r="AY62" s="27"/>
      <c r="AZ62" s="27"/>
      <c r="BA62" s="27"/>
      <c r="BB62" s="27"/>
      <c r="BC62" s="27"/>
    </row>
    <row r="63" spans="30:55">
      <c r="AD63" s="27"/>
      <c r="AE63" s="27"/>
      <c r="AF63" s="27"/>
      <c r="AG63" s="27"/>
      <c r="AH63" s="27"/>
      <c r="AI63" s="27"/>
      <c r="AJ63" s="27"/>
      <c r="AK63" s="27"/>
      <c r="AL63" s="27"/>
      <c r="AM63" s="27"/>
      <c r="AN63" s="27"/>
      <c r="AO63" s="27"/>
      <c r="AP63" s="27"/>
      <c r="AQ63" s="27"/>
      <c r="AR63" s="27"/>
      <c r="AS63" s="27"/>
      <c r="AT63" s="27"/>
      <c r="AU63" s="27"/>
      <c r="AV63" s="27"/>
      <c r="AW63" s="27"/>
      <c r="AX63" s="27"/>
      <c r="AY63" s="27"/>
      <c r="AZ63" s="27"/>
      <c r="BA63" s="27"/>
      <c r="BB63" s="27"/>
      <c r="BC63" s="27"/>
    </row>
    <row r="64" spans="30:55">
      <c r="AD64" s="27"/>
      <c r="AE64" s="27"/>
      <c r="AF64" s="27"/>
      <c r="AG64" s="27"/>
      <c r="AH64" s="27"/>
      <c r="AI64" s="27"/>
      <c r="AJ64" s="27"/>
      <c r="AK64" s="27"/>
      <c r="AL64" s="27"/>
      <c r="AM64" s="27"/>
      <c r="AN64" s="27"/>
      <c r="AO64" s="27"/>
      <c r="AP64" s="27"/>
      <c r="AQ64" s="27"/>
      <c r="AR64" s="27"/>
      <c r="AS64" s="27"/>
      <c r="AT64" s="27"/>
      <c r="AU64" s="27"/>
      <c r="AV64" s="27"/>
      <c r="AW64" s="27"/>
      <c r="AX64" s="27"/>
      <c r="AY64" s="27"/>
      <c r="AZ64" s="27"/>
      <c r="BA64" s="27"/>
      <c r="BB64" s="27"/>
      <c r="BC64" s="27"/>
    </row>
  </sheetData>
  <mergeCells count="6">
    <mergeCell ref="C2:BC2"/>
    <mergeCell ref="C3:AB3"/>
    <mergeCell ref="C4:AB4"/>
    <mergeCell ref="B3:B5"/>
    <mergeCell ref="AD3:BC3"/>
    <mergeCell ref="AD4:BC4"/>
  </mergeCells>
  <phoneticPr fontId="2" type="noConversion"/>
  <pageMargins left="0.75" right="0.75" top="1" bottom="1" header="0.5" footer="0.5"/>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BD64"/>
  <sheetViews>
    <sheetView workbookViewId="0">
      <pane xSplit="2" ySplit="5" topLeftCell="C6" activePane="bottomRight" state="frozen"/>
      <selection activeCell="B3" sqref="B3:B5"/>
      <selection pane="topRight" activeCell="B3" sqref="B3:B5"/>
      <selection pane="bottomLeft" activeCell="B3" sqref="B3:B5"/>
      <selection pane="bottomRight" activeCell="B3" sqref="B3:B5"/>
    </sheetView>
  </sheetViews>
  <sheetFormatPr defaultRowHeight="12.5"/>
  <cols>
    <col min="1" max="1" width="1.7265625" customWidth="1"/>
    <col min="2" max="2" width="20.7265625" customWidth="1"/>
    <col min="3" max="22" width="5.7265625" customWidth="1"/>
    <col min="23" max="28" width="5.7265625" hidden="1" customWidth="1"/>
    <col min="29" max="29" width="1.7265625" customWidth="1"/>
    <col min="30" max="49" width="5.7265625" style="28" customWidth="1"/>
    <col min="50" max="55" width="5.7265625" style="28" hidden="1" customWidth="1"/>
  </cols>
  <sheetData>
    <row r="1" spans="1:56" ht="9" customHeight="1" thickBot="1">
      <c r="A1" s="36">
        <v>1</v>
      </c>
      <c r="B1" s="25"/>
      <c r="AD1"/>
      <c r="AE1"/>
      <c r="AF1"/>
      <c r="AG1"/>
      <c r="AH1"/>
      <c r="AI1"/>
      <c r="AJ1"/>
      <c r="AK1"/>
      <c r="AL1"/>
      <c r="AM1"/>
      <c r="AN1"/>
      <c r="AO1"/>
      <c r="AP1"/>
      <c r="AQ1"/>
      <c r="AR1"/>
      <c r="AS1"/>
      <c r="AT1"/>
      <c r="AU1"/>
      <c r="AV1"/>
      <c r="AW1"/>
      <c r="AX1"/>
      <c r="AY1"/>
      <c r="AZ1"/>
      <c r="BA1"/>
      <c r="BB1"/>
      <c r="BC1"/>
    </row>
    <row r="2" spans="1:56" ht="20" customHeight="1" thickTop="1" thickBot="1">
      <c r="A2" s="36"/>
      <c r="B2" s="25"/>
      <c r="C2" s="256" t="s">
        <v>51</v>
      </c>
      <c r="D2" s="257"/>
      <c r="E2" s="257"/>
      <c r="F2" s="257"/>
      <c r="G2" s="257"/>
      <c r="H2" s="257"/>
      <c r="I2" s="257"/>
      <c r="J2" s="257"/>
      <c r="K2" s="257"/>
      <c r="L2" s="257"/>
      <c r="M2" s="257"/>
      <c r="N2" s="257"/>
      <c r="O2" s="257"/>
      <c r="P2" s="257"/>
      <c r="Q2" s="257"/>
      <c r="R2" s="257"/>
      <c r="S2" s="257"/>
      <c r="T2" s="257"/>
      <c r="U2" s="257"/>
      <c r="V2" s="257"/>
      <c r="W2" s="257"/>
      <c r="X2" s="257"/>
      <c r="Y2" s="257"/>
      <c r="Z2" s="257"/>
      <c r="AA2" s="257"/>
      <c r="AB2" s="257"/>
      <c r="AC2" s="257"/>
      <c r="AD2" s="257"/>
      <c r="AE2" s="257"/>
      <c r="AF2" s="257"/>
      <c r="AG2" s="257"/>
      <c r="AH2" s="257"/>
      <c r="AI2" s="257"/>
      <c r="AJ2" s="257"/>
      <c r="AK2" s="257"/>
      <c r="AL2" s="257"/>
      <c r="AM2" s="257"/>
      <c r="AN2" s="257"/>
      <c r="AO2" s="257"/>
      <c r="AP2" s="257"/>
      <c r="AQ2" s="257"/>
      <c r="AR2" s="257"/>
      <c r="AS2" s="257"/>
      <c r="AT2" s="257"/>
      <c r="AU2" s="257"/>
      <c r="AV2" s="257"/>
      <c r="AW2" s="257"/>
      <c r="AX2" s="257"/>
      <c r="AY2" s="257"/>
      <c r="AZ2" s="257"/>
      <c r="BA2" s="257"/>
      <c r="BB2" s="257"/>
      <c r="BC2" s="258"/>
      <c r="BD2" s="165"/>
    </row>
    <row r="3" spans="1:56" ht="16" thickTop="1">
      <c r="B3" s="274" t="s">
        <v>75</v>
      </c>
      <c r="C3" s="277" t="s">
        <v>38</v>
      </c>
      <c r="D3" s="278"/>
      <c r="E3" s="278"/>
      <c r="F3" s="278"/>
      <c r="G3" s="278"/>
      <c r="H3" s="278"/>
      <c r="I3" s="278"/>
      <c r="J3" s="278"/>
      <c r="K3" s="278"/>
      <c r="L3" s="278"/>
      <c r="M3" s="278"/>
      <c r="N3" s="278"/>
      <c r="O3" s="278"/>
      <c r="P3" s="278"/>
      <c r="Q3" s="278"/>
      <c r="R3" s="278"/>
      <c r="S3" s="278"/>
      <c r="T3" s="278"/>
      <c r="U3" s="278"/>
      <c r="V3" s="278"/>
      <c r="W3" s="278"/>
      <c r="X3" s="278"/>
      <c r="Y3" s="278"/>
      <c r="Z3" s="278"/>
      <c r="AA3" s="278"/>
      <c r="AB3" s="278"/>
      <c r="AC3" s="161"/>
      <c r="AD3" s="259" t="s">
        <v>4</v>
      </c>
      <c r="AE3" s="260"/>
      <c r="AF3" s="260"/>
      <c r="AG3" s="260"/>
      <c r="AH3" s="260"/>
      <c r="AI3" s="260"/>
      <c r="AJ3" s="260"/>
      <c r="AK3" s="260"/>
      <c r="AL3" s="260"/>
      <c r="AM3" s="260"/>
      <c r="AN3" s="260"/>
      <c r="AO3" s="260"/>
      <c r="AP3" s="260"/>
      <c r="AQ3" s="260"/>
      <c r="AR3" s="260"/>
      <c r="AS3" s="260"/>
      <c r="AT3" s="260"/>
      <c r="AU3" s="260"/>
      <c r="AV3" s="260"/>
      <c r="AW3" s="260"/>
      <c r="AX3" s="260"/>
      <c r="AY3" s="260"/>
      <c r="AZ3" s="260"/>
      <c r="BA3" s="260"/>
      <c r="BB3" s="260"/>
      <c r="BC3" s="261"/>
      <c r="BD3" s="165"/>
    </row>
    <row r="4" spans="1:56" ht="13" thickBot="1">
      <c r="B4" s="275"/>
      <c r="C4" s="279" t="s">
        <v>3</v>
      </c>
      <c r="D4" s="280"/>
      <c r="E4" s="280"/>
      <c r="F4" s="280"/>
      <c r="G4" s="280"/>
      <c r="H4" s="280"/>
      <c r="I4" s="280"/>
      <c r="J4" s="280"/>
      <c r="K4" s="280"/>
      <c r="L4" s="280"/>
      <c r="M4" s="280"/>
      <c r="N4" s="280"/>
      <c r="O4" s="280"/>
      <c r="P4" s="280"/>
      <c r="Q4" s="280"/>
      <c r="R4" s="280"/>
      <c r="S4" s="280"/>
      <c r="T4" s="280"/>
      <c r="U4" s="280"/>
      <c r="V4" s="280"/>
      <c r="W4" s="280"/>
      <c r="X4" s="280"/>
      <c r="Y4" s="280"/>
      <c r="Z4" s="280"/>
      <c r="AA4" s="280"/>
      <c r="AB4" s="280"/>
      <c r="AC4" s="3"/>
      <c r="AD4" s="262" t="s">
        <v>48</v>
      </c>
      <c r="AE4" s="263"/>
      <c r="AF4" s="263"/>
      <c r="AG4" s="263"/>
      <c r="AH4" s="263"/>
      <c r="AI4" s="263"/>
      <c r="AJ4" s="263"/>
      <c r="AK4" s="263"/>
      <c r="AL4" s="263"/>
      <c r="AM4" s="263"/>
      <c r="AN4" s="263"/>
      <c r="AO4" s="263"/>
      <c r="AP4" s="263"/>
      <c r="AQ4" s="263"/>
      <c r="AR4" s="263"/>
      <c r="AS4" s="263"/>
      <c r="AT4" s="263"/>
      <c r="AU4" s="263"/>
      <c r="AV4" s="263"/>
      <c r="AW4" s="263"/>
      <c r="AX4" s="263"/>
      <c r="AY4" s="263"/>
      <c r="AZ4" s="263"/>
      <c r="BA4" s="263"/>
      <c r="BB4" s="263"/>
      <c r="BC4" s="264"/>
      <c r="BD4" s="165"/>
    </row>
    <row r="5" spans="1:56" ht="20" customHeight="1" thickTop="1" thickBot="1">
      <c r="B5" s="276"/>
      <c r="C5" s="37">
        <v>2000</v>
      </c>
      <c r="D5" s="38">
        <f>1+C5</f>
        <v>2001</v>
      </c>
      <c r="E5" s="38">
        <f t="shared" ref="E5:AB5" si="0">1+D5</f>
        <v>2002</v>
      </c>
      <c r="F5" s="38">
        <f t="shared" si="0"/>
        <v>2003</v>
      </c>
      <c r="G5" s="38">
        <f t="shared" si="0"/>
        <v>2004</v>
      </c>
      <c r="H5" s="38">
        <f t="shared" si="0"/>
        <v>2005</v>
      </c>
      <c r="I5" s="38">
        <f t="shared" si="0"/>
        <v>2006</v>
      </c>
      <c r="J5" s="38">
        <f t="shared" si="0"/>
        <v>2007</v>
      </c>
      <c r="K5" s="38">
        <f t="shared" si="0"/>
        <v>2008</v>
      </c>
      <c r="L5" s="38">
        <f t="shared" si="0"/>
        <v>2009</v>
      </c>
      <c r="M5" s="38">
        <f t="shared" si="0"/>
        <v>2010</v>
      </c>
      <c r="N5" s="38">
        <f t="shared" si="0"/>
        <v>2011</v>
      </c>
      <c r="O5" s="38">
        <f t="shared" si="0"/>
        <v>2012</v>
      </c>
      <c r="P5" s="38">
        <f t="shared" si="0"/>
        <v>2013</v>
      </c>
      <c r="Q5" s="38">
        <f t="shared" si="0"/>
        <v>2014</v>
      </c>
      <c r="R5" s="38">
        <f t="shared" si="0"/>
        <v>2015</v>
      </c>
      <c r="S5" s="38">
        <f t="shared" si="0"/>
        <v>2016</v>
      </c>
      <c r="T5" s="38">
        <f t="shared" si="0"/>
        <v>2017</v>
      </c>
      <c r="U5" s="38">
        <f t="shared" si="0"/>
        <v>2018</v>
      </c>
      <c r="V5" s="38">
        <f t="shared" si="0"/>
        <v>2019</v>
      </c>
      <c r="W5" s="38">
        <f t="shared" si="0"/>
        <v>2020</v>
      </c>
      <c r="X5" s="38">
        <f t="shared" si="0"/>
        <v>2021</v>
      </c>
      <c r="Y5" s="38">
        <f t="shared" si="0"/>
        <v>2022</v>
      </c>
      <c r="Z5" s="38">
        <f t="shared" si="0"/>
        <v>2023</v>
      </c>
      <c r="AA5" s="38">
        <f t="shared" si="0"/>
        <v>2024</v>
      </c>
      <c r="AB5" s="39">
        <f t="shared" si="0"/>
        <v>2025</v>
      </c>
      <c r="AC5" s="40"/>
      <c r="AD5" s="37">
        <v>2000</v>
      </c>
      <c r="AE5" s="38">
        <f>1+AD5</f>
        <v>2001</v>
      </c>
      <c r="AF5" s="38">
        <f t="shared" ref="AF5:BC5" si="1">1+AE5</f>
        <v>2002</v>
      </c>
      <c r="AG5" s="38">
        <f t="shared" si="1"/>
        <v>2003</v>
      </c>
      <c r="AH5" s="38">
        <f t="shared" si="1"/>
        <v>2004</v>
      </c>
      <c r="AI5" s="38">
        <f t="shared" si="1"/>
        <v>2005</v>
      </c>
      <c r="AJ5" s="38">
        <f t="shared" si="1"/>
        <v>2006</v>
      </c>
      <c r="AK5" s="38">
        <f t="shared" si="1"/>
        <v>2007</v>
      </c>
      <c r="AL5" s="38">
        <f t="shared" si="1"/>
        <v>2008</v>
      </c>
      <c r="AM5" s="38">
        <f t="shared" si="1"/>
        <v>2009</v>
      </c>
      <c r="AN5" s="38">
        <f t="shared" si="1"/>
        <v>2010</v>
      </c>
      <c r="AO5" s="38">
        <f t="shared" si="1"/>
        <v>2011</v>
      </c>
      <c r="AP5" s="38">
        <f t="shared" si="1"/>
        <v>2012</v>
      </c>
      <c r="AQ5" s="38">
        <f t="shared" si="1"/>
        <v>2013</v>
      </c>
      <c r="AR5" s="38">
        <f t="shared" si="1"/>
        <v>2014</v>
      </c>
      <c r="AS5" s="38">
        <f t="shared" si="1"/>
        <v>2015</v>
      </c>
      <c r="AT5" s="38">
        <f t="shared" si="1"/>
        <v>2016</v>
      </c>
      <c r="AU5" s="38">
        <f t="shared" si="1"/>
        <v>2017</v>
      </c>
      <c r="AV5" s="38">
        <f t="shared" si="1"/>
        <v>2018</v>
      </c>
      <c r="AW5" s="38">
        <f t="shared" si="1"/>
        <v>2019</v>
      </c>
      <c r="AX5" s="38">
        <f t="shared" si="1"/>
        <v>2020</v>
      </c>
      <c r="AY5" s="38">
        <f t="shared" si="1"/>
        <v>2021</v>
      </c>
      <c r="AZ5" s="38">
        <f t="shared" si="1"/>
        <v>2022</v>
      </c>
      <c r="BA5" s="38">
        <f t="shared" si="1"/>
        <v>2023</v>
      </c>
      <c r="BB5" s="38">
        <f t="shared" si="1"/>
        <v>2024</v>
      </c>
      <c r="BC5" s="39">
        <f t="shared" si="1"/>
        <v>2025</v>
      </c>
      <c r="BD5" s="165"/>
    </row>
    <row r="6" spans="1:56" ht="20" customHeight="1" thickTop="1" thickBot="1">
      <c r="B6" s="94" t="s">
        <v>11</v>
      </c>
      <c r="C6" s="95">
        <f>1/$A$1*'[1]44104411Exp'!BB$263</f>
        <v>0</v>
      </c>
      <c r="D6" s="96">
        <f>1/$A$1*'[1]44104411Exp'!BC$263</f>
        <v>0</v>
      </c>
      <c r="E6" s="96">
        <f>1/$A$1*'[1]44104411Exp'!BD$263</f>
        <v>0</v>
      </c>
      <c r="F6" s="96">
        <f>1/$A$1*'[1]44104411Exp'!BE$263</f>
        <v>0</v>
      </c>
      <c r="G6" s="96">
        <f>1/$A$1*'[1]44104411Exp'!BF$263</f>
        <v>0</v>
      </c>
      <c r="H6" s="96">
        <f>1/$A$1*'[1]44104411Exp'!BG$263</f>
        <v>0</v>
      </c>
      <c r="I6" s="96">
        <f>1/$A$1*'[1]44104411Exp'!BH$263</f>
        <v>0</v>
      </c>
      <c r="J6" s="96">
        <f>1/$A$1*'[1]44104411Exp'!BI$263</f>
        <v>0</v>
      </c>
      <c r="K6" s="96">
        <f>1/$A$1*'[1]44104411Exp'!BJ$263</f>
        <v>0</v>
      </c>
      <c r="L6" s="96">
        <f>1/$A$1*'[1]44104411Exp'!BK$263</f>
        <v>0</v>
      </c>
      <c r="M6" s="96">
        <f>1/$A$1*'[1]44104411Exp'!BL$263</f>
        <v>0</v>
      </c>
      <c r="N6" s="96">
        <f>1/$A$1*'[1]44104411Exp'!BM$263</f>
        <v>5.8967999999999995E-5</v>
      </c>
      <c r="O6" s="96">
        <f>1/$A$1*'[1]44104411Exp'!BN$263</f>
        <v>0</v>
      </c>
      <c r="P6" s="96">
        <f>1/$A$1*'[1]44104411Exp'!BO$263</f>
        <v>0</v>
      </c>
      <c r="Q6" s="96">
        <f>1/$A$1*'[1]44104411Exp'!BP$263</f>
        <v>8.8200000000000003E-5</v>
      </c>
      <c r="R6" s="96">
        <f>1/$A$1*'[1]44104411Exp'!BQ$263</f>
        <v>0</v>
      </c>
      <c r="S6" s="96">
        <f>1/$A$1*'[1]44104411Exp'!BR$263</f>
        <v>5.9639999999999991E-6</v>
      </c>
      <c r="T6" s="96">
        <f>1/$A$1*'[1]44104411Exp'!BS$263</f>
        <v>0</v>
      </c>
      <c r="U6" s="96">
        <f>1/$A$1*'[1]44104411Exp'!BT$263</f>
        <v>0</v>
      </c>
      <c r="V6" s="96">
        <f>1/$A$1*'[1]44104411Exp'!BU$263</f>
        <v>3.9199999999999997E-5</v>
      </c>
      <c r="W6" s="96">
        <f>1/$A$1*'[1]44104411Exp'!BV$263</f>
        <v>0</v>
      </c>
      <c r="X6" s="96">
        <f>1/$A$1*'[1]44104411Exp'!BW$263</f>
        <v>0</v>
      </c>
      <c r="Y6" s="96">
        <f>1/$A$1*'[1]44104411Exp'!BX$263</f>
        <v>0</v>
      </c>
      <c r="Z6" s="96">
        <f>1/$A$1*'[1]44104411Exp'!BY$263</f>
        <v>0</v>
      </c>
      <c r="AA6" s="96">
        <f>1/$A$1*'[1]44104411Exp'!BZ$263</f>
        <v>0</v>
      </c>
      <c r="AB6" s="191">
        <f>1/$A$1*'[1]44104411Exp'!CA$263</f>
        <v>0</v>
      </c>
      <c r="AC6" s="97"/>
      <c r="AD6" s="98">
        <f>'[1]44104411Exp'!CB$263</f>
        <v>0</v>
      </c>
      <c r="AE6" s="99">
        <f>'[1]44104411Exp'!CC$263</f>
        <v>8.8200000000000003E-5</v>
      </c>
      <c r="AF6" s="99">
        <f>'[1]44104411Exp'!CD$263</f>
        <v>0</v>
      </c>
      <c r="AG6" s="99">
        <f>'[1]44104411Exp'!CE$263</f>
        <v>5.9639999999999991E-6</v>
      </c>
      <c r="AH6" s="99">
        <f>'[1]44104411Exp'!CF$263</f>
        <v>0</v>
      </c>
      <c r="AI6" s="99">
        <f>'[1]44104411Exp'!CG$263</f>
        <v>0</v>
      </c>
      <c r="AJ6" s="99">
        <f>'[1]44104411Exp'!CH$263</f>
        <v>3.9199999999999997E-5</v>
      </c>
      <c r="AK6" s="99">
        <f>'[1]44104411Exp'!CI$263</f>
        <v>0</v>
      </c>
      <c r="AL6" s="99">
        <f>'[1]44104411Exp'!CJ$263</f>
        <v>0</v>
      </c>
      <c r="AM6" s="99">
        <f>'[1]44104411Exp'!CK$263</f>
        <v>0</v>
      </c>
      <c r="AN6" s="99">
        <f>'[1]44104411Exp'!CL$263</f>
        <v>0</v>
      </c>
      <c r="AO6" s="99">
        <f>'[1]44104411Exp'!CM$263</f>
        <v>0</v>
      </c>
      <c r="AP6" s="99">
        <f>'[1]44104411Exp'!CN$263</f>
        <v>0</v>
      </c>
      <c r="AQ6" s="99">
        <f>'[1]44104411Exp'!CO$263</f>
        <v>0</v>
      </c>
      <c r="AR6" s="99">
        <f>'[1]44104411Exp'!CP$263</f>
        <v>0</v>
      </c>
      <c r="AS6" s="99">
        <f>'[1]44104411Exp'!CQ$263</f>
        <v>0</v>
      </c>
      <c r="AT6" s="99">
        <f>'[1]44104411Exp'!CR$263</f>
        <v>0</v>
      </c>
      <c r="AU6" s="99">
        <f>'[1]44104411Exp'!CS$263</f>
        <v>0</v>
      </c>
      <c r="AV6" s="99">
        <f>'[1]44104411Exp'!CT$263</f>
        <v>0</v>
      </c>
      <c r="AW6" s="99">
        <f>'[1]44104411Exp'!CU$263</f>
        <v>0</v>
      </c>
      <c r="AX6" s="99">
        <f>'[1]44104411Exp'!CV$263</f>
        <v>0</v>
      </c>
      <c r="AY6" s="99">
        <f>'[1]44104411Exp'!CW$263</f>
        <v>0</v>
      </c>
      <c r="AZ6" s="99">
        <f>'[1]44104411Exp'!CX$263</f>
        <v>0</v>
      </c>
      <c r="BA6" s="99">
        <f>'[1]44104411Exp'!CY$263</f>
        <v>0</v>
      </c>
      <c r="BB6" s="99">
        <f>'[1]44104411Exp'!CZ$263</f>
        <v>1.124E-2</v>
      </c>
      <c r="BC6" s="192">
        <f>'[1]44104411Exp'!DA$263</f>
        <v>0</v>
      </c>
      <c r="BD6" s="165"/>
    </row>
    <row r="7" spans="1:56" ht="13" thickTop="1">
      <c r="AD7"/>
      <c r="AE7" s="27"/>
      <c r="AF7" s="27"/>
      <c r="AG7" s="27"/>
      <c r="AH7" s="27"/>
      <c r="AI7" s="27"/>
      <c r="AJ7" s="27"/>
      <c r="AK7" s="27"/>
      <c r="AL7" s="27"/>
      <c r="AM7" s="27"/>
      <c r="AN7" s="27"/>
      <c r="AO7" s="27"/>
      <c r="AP7" s="27"/>
      <c r="AQ7" s="27"/>
      <c r="AR7" s="27"/>
      <c r="AS7" s="27" t="s">
        <v>84</v>
      </c>
      <c r="AT7" s="27"/>
      <c r="AU7" s="27"/>
      <c r="AV7" s="27"/>
      <c r="AW7" s="27"/>
      <c r="AX7" s="27"/>
      <c r="AY7" s="27"/>
      <c r="AZ7" s="27"/>
      <c r="BA7" s="27"/>
      <c r="BB7" s="27"/>
      <c r="BC7" s="27"/>
    </row>
    <row r="8" spans="1:56">
      <c r="AD8"/>
      <c r="AE8" s="27"/>
      <c r="AF8" s="27"/>
      <c r="AG8" s="27"/>
      <c r="AH8" s="27"/>
      <c r="AI8" s="27"/>
      <c r="AJ8" s="27"/>
      <c r="AK8" s="27"/>
      <c r="AL8" s="27"/>
      <c r="AM8" s="27"/>
      <c r="AN8" s="27"/>
      <c r="AO8" s="27"/>
      <c r="AP8" s="27"/>
      <c r="AQ8" s="27"/>
      <c r="AR8" s="27"/>
      <c r="AS8" s="27"/>
      <c r="AT8" s="27"/>
      <c r="AU8" s="27"/>
      <c r="AV8" s="27"/>
      <c r="AW8" s="27"/>
      <c r="AX8" s="27"/>
      <c r="AY8" s="27"/>
      <c r="AZ8" s="27"/>
      <c r="BA8" s="27"/>
      <c r="BB8" s="27"/>
      <c r="BC8" s="27"/>
    </row>
    <row r="9" spans="1:56">
      <c r="V9" s="242"/>
      <c r="W9" s="242"/>
      <c r="X9" s="242"/>
      <c r="Y9" s="242"/>
      <c r="Z9" s="242"/>
      <c r="AA9" s="242"/>
      <c r="AB9" s="242"/>
      <c r="AC9" s="242"/>
      <c r="AD9" s="27"/>
      <c r="AE9" s="27"/>
      <c r="AF9" s="27"/>
      <c r="AG9" s="27"/>
      <c r="AH9" s="27"/>
      <c r="AI9" s="27"/>
      <c r="AJ9" s="27"/>
      <c r="AK9" s="27"/>
      <c r="AL9" s="27"/>
      <c r="AM9" s="27"/>
      <c r="AN9" s="27"/>
      <c r="AO9" s="27"/>
      <c r="AP9" s="27"/>
      <c r="AQ9" s="27"/>
      <c r="AR9" s="27"/>
      <c r="AS9" s="27"/>
      <c r="AT9" s="27"/>
      <c r="AU9" s="27"/>
      <c r="AV9" s="27"/>
      <c r="AW9" s="27"/>
      <c r="AX9" s="27"/>
      <c r="AY9" s="27"/>
      <c r="AZ9" s="27"/>
      <c r="BA9" s="27"/>
      <c r="BB9" s="27"/>
      <c r="BC9" s="27"/>
    </row>
    <row r="10" spans="1:56">
      <c r="V10" s="242"/>
      <c r="W10" s="242"/>
      <c r="X10" s="242"/>
      <c r="Y10" s="242"/>
      <c r="Z10" s="242"/>
      <c r="AA10" s="242"/>
      <c r="AB10" s="242"/>
      <c r="AC10" s="242"/>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row>
    <row r="11" spans="1:56">
      <c r="V11" s="242"/>
      <c r="W11" s="242"/>
      <c r="X11" s="242"/>
      <c r="Y11" s="242"/>
      <c r="Z11" s="242"/>
      <c r="AA11" s="242"/>
      <c r="AB11" s="242"/>
      <c r="AC11" s="242"/>
      <c r="AD11" s="27"/>
      <c r="AE11" s="27"/>
      <c r="AF11" s="27"/>
      <c r="AG11" s="27"/>
      <c r="AH11" s="27"/>
      <c r="AI11" s="27"/>
      <c r="AJ11" s="27"/>
      <c r="AK11" s="27"/>
      <c r="AL11" s="27"/>
      <c r="AM11" s="27"/>
      <c r="AN11" s="27"/>
      <c r="AO11" s="27"/>
      <c r="AP11" s="27"/>
      <c r="AQ11" s="27"/>
      <c r="AR11" s="27"/>
      <c r="AS11" s="27"/>
      <c r="AT11" s="27"/>
      <c r="AU11" s="27"/>
      <c r="AV11" s="27"/>
      <c r="AW11" s="27"/>
      <c r="AX11" s="27"/>
      <c r="AY11" s="27"/>
      <c r="AZ11" s="27"/>
      <c r="BA11" s="27"/>
      <c r="BB11" s="27"/>
      <c r="BC11" s="27"/>
    </row>
    <row r="12" spans="1:56">
      <c r="V12" s="242"/>
      <c r="W12" s="242"/>
      <c r="X12" s="242"/>
      <c r="Y12" s="242"/>
      <c r="Z12" s="242"/>
      <c r="AA12" s="242"/>
      <c r="AB12" s="242"/>
      <c r="AC12" s="242"/>
      <c r="AD12" s="27"/>
      <c r="AE12" s="27"/>
      <c r="AF12" s="27"/>
      <c r="AG12" s="27"/>
      <c r="AH12" s="27"/>
      <c r="AI12" s="27"/>
      <c r="AJ12" s="27"/>
      <c r="AK12" s="27"/>
      <c r="AL12" s="27"/>
      <c r="AM12" s="27"/>
      <c r="AN12" s="27"/>
      <c r="AO12" s="27"/>
      <c r="AP12" s="27"/>
      <c r="AQ12" s="27"/>
      <c r="AR12" s="27"/>
      <c r="AS12" s="27"/>
      <c r="AT12" s="27"/>
      <c r="AU12" s="27"/>
      <c r="AV12" s="27"/>
      <c r="AW12" s="27"/>
      <c r="AX12" s="27"/>
      <c r="AY12" s="27"/>
      <c r="AZ12" s="27"/>
      <c r="BA12" s="27"/>
      <c r="BB12" s="27"/>
      <c r="BC12" s="27"/>
    </row>
    <row r="13" spans="1:56">
      <c r="V13" s="242"/>
      <c r="W13" s="242"/>
      <c r="X13" s="242"/>
      <c r="Y13" s="242"/>
      <c r="Z13" s="242"/>
      <c r="AA13" s="242"/>
      <c r="AB13" s="242"/>
      <c r="AC13" s="242"/>
      <c r="AD13" s="27"/>
      <c r="AE13" s="27"/>
      <c r="AF13" s="27"/>
      <c r="AG13" s="27"/>
      <c r="AH13" s="27"/>
      <c r="AI13" s="27"/>
      <c r="AJ13" s="27"/>
      <c r="AK13" s="27"/>
      <c r="AL13" s="27"/>
      <c r="AM13" s="27"/>
      <c r="AN13" s="27"/>
      <c r="AO13" s="27"/>
      <c r="AP13" s="27"/>
      <c r="AQ13" s="27"/>
      <c r="AR13" s="27"/>
      <c r="AS13" s="27"/>
      <c r="AT13" s="27"/>
      <c r="AU13" s="27"/>
      <c r="AV13" s="27"/>
      <c r="AW13" s="27"/>
      <c r="AX13" s="27"/>
      <c r="AY13" s="27"/>
      <c r="AZ13" s="27"/>
      <c r="BA13" s="27"/>
      <c r="BB13" s="27"/>
      <c r="BC13" s="27"/>
    </row>
    <row r="14" spans="1:56">
      <c r="V14" s="242"/>
      <c r="W14" s="242"/>
      <c r="X14" s="242"/>
      <c r="Y14" s="242"/>
      <c r="Z14" s="242"/>
      <c r="AA14" s="242"/>
      <c r="AB14" s="242"/>
      <c r="AC14" s="242"/>
      <c r="AD14" s="27"/>
      <c r="AE14" s="27"/>
      <c r="AF14" s="27"/>
      <c r="AG14" s="27"/>
      <c r="AH14" s="27"/>
      <c r="AI14" s="27"/>
      <c r="AJ14" s="27"/>
      <c r="AK14" s="27"/>
      <c r="AL14" s="27"/>
      <c r="AM14" s="27"/>
      <c r="AN14" s="27"/>
      <c r="AO14" s="27"/>
      <c r="AP14" s="27"/>
      <c r="AQ14" s="27"/>
      <c r="AR14" s="27"/>
      <c r="AS14" s="27"/>
      <c r="AT14" s="27"/>
      <c r="AU14" s="27"/>
      <c r="AV14" s="27"/>
      <c r="AW14" s="27"/>
      <c r="AX14" s="27"/>
      <c r="AY14" s="27"/>
      <c r="AZ14" s="27"/>
      <c r="BA14" s="27"/>
      <c r="BB14" s="27"/>
      <c r="BC14" s="27"/>
    </row>
    <row r="15" spans="1:56">
      <c r="V15" s="242"/>
      <c r="W15" s="242"/>
      <c r="X15" s="242"/>
      <c r="Y15" s="242"/>
      <c r="Z15" s="242"/>
      <c r="AA15" s="242"/>
      <c r="AB15" s="242"/>
      <c r="AC15" s="242"/>
      <c r="AD15" s="27"/>
      <c r="AE15" s="27"/>
      <c r="AF15" s="27"/>
      <c r="AG15" s="27"/>
      <c r="AH15" s="27"/>
      <c r="AI15" s="27"/>
      <c r="AJ15" s="27"/>
      <c r="AK15" s="27"/>
      <c r="AL15" s="27"/>
      <c r="AM15" s="27"/>
      <c r="AN15" s="27"/>
      <c r="AO15" s="27"/>
      <c r="AP15" s="27"/>
      <c r="AQ15" s="27"/>
      <c r="AR15" s="27"/>
      <c r="AS15" s="27"/>
      <c r="AT15" s="27"/>
      <c r="AU15" s="27"/>
      <c r="AV15" s="27"/>
      <c r="AW15" s="27"/>
      <c r="AX15" s="27"/>
      <c r="AY15" s="27"/>
      <c r="AZ15" s="27"/>
      <c r="BA15" s="27"/>
      <c r="BB15" s="27"/>
      <c r="BC15" s="27"/>
    </row>
    <row r="16" spans="1:56">
      <c r="AD16" s="27"/>
      <c r="AE16" s="27"/>
      <c r="AF16" s="27"/>
      <c r="AG16" s="27"/>
      <c r="AH16" s="27"/>
      <c r="AI16" s="27"/>
      <c r="AJ16" s="27"/>
      <c r="AK16" s="27"/>
      <c r="AL16" s="27"/>
      <c r="AM16" s="27"/>
      <c r="AN16" s="27"/>
      <c r="AO16" s="27"/>
      <c r="AP16" s="27"/>
      <c r="AQ16" s="27"/>
      <c r="AR16" s="27"/>
      <c r="AS16" s="27"/>
      <c r="AT16" s="27"/>
      <c r="AU16" s="27"/>
      <c r="AV16" s="27"/>
      <c r="AW16" s="27"/>
      <c r="AX16" s="27"/>
      <c r="AY16" s="27"/>
      <c r="AZ16" s="27"/>
      <c r="BA16" s="27"/>
      <c r="BB16" s="27"/>
      <c r="BC16" s="27"/>
    </row>
    <row r="17" spans="30:55">
      <c r="AD17" s="27"/>
      <c r="AE17" s="27"/>
      <c r="AF17" s="27"/>
      <c r="AG17" s="27"/>
      <c r="AH17" s="27"/>
      <c r="AI17" s="27"/>
      <c r="AJ17" s="27"/>
      <c r="AK17" s="27"/>
      <c r="AL17" s="27"/>
      <c r="AM17" s="27"/>
      <c r="AN17" s="27"/>
      <c r="AO17" s="27"/>
      <c r="AP17" s="27"/>
      <c r="AQ17" s="27"/>
      <c r="AR17" s="27"/>
      <c r="AS17" s="27"/>
      <c r="AT17" s="27"/>
      <c r="AU17" s="27"/>
      <c r="AV17" s="27"/>
      <c r="AW17" s="27"/>
      <c r="AX17" s="27"/>
      <c r="AY17" s="27"/>
      <c r="AZ17" s="27"/>
      <c r="BA17" s="27"/>
      <c r="BB17" s="27"/>
      <c r="BC17" s="27"/>
    </row>
    <row r="18" spans="30:55">
      <c r="AD18" s="27"/>
      <c r="AE18" s="27"/>
      <c r="AF18" s="27"/>
      <c r="AG18" s="27"/>
      <c r="AH18" s="27"/>
      <c r="AI18" s="27"/>
      <c r="AJ18" s="27"/>
      <c r="AK18" s="27"/>
      <c r="AL18" s="27"/>
      <c r="AM18" s="27"/>
      <c r="AN18" s="27"/>
      <c r="AO18" s="27"/>
      <c r="AP18" s="27"/>
      <c r="AQ18" s="27"/>
      <c r="AR18" s="27"/>
      <c r="AS18" s="27"/>
      <c r="AT18" s="27"/>
      <c r="AU18" s="27"/>
      <c r="AV18" s="27"/>
      <c r="AW18" s="27"/>
      <c r="AX18" s="27"/>
      <c r="AY18" s="27"/>
      <c r="AZ18" s="27"/>
      <c r="BA18" s="27"/>
      <c r="BB18" s="27"/>
      <c r="BC18" s="27"/>
    </row>
    <row r="19" spans="30:55">
      <c r="AD19" s="27"/>
      <c r="AE19" s="27"/>
      <c r="AF19" s="27"/>
      <c r="AG19" s="27"/>
      <c r="AH19" s="27"/>
      <c r="AI19" s="27"/>
      <c r="AJ19" s="27"/>
      <c r="AK19" s="27"/>
      <c r="AL19" s="27"/>
      <c r="AM19" s="27"/>
      <c r="AN19" s="27"/>
      <c r="AO19" s="27"/>
      <c r="AP19" s="27"/>
      <c r="AQ19" s="27"/>
      <c r="AR19" s="27"/>
      <c r="AS19" s="27"/>
      <c r="AT19" s="27"/>
      <c r="AU19" s="27"/>
      <c r="AV19" s="27"/>
      <c r="AW19" s="27"/>
      <c r="AX19" s="27"/>
      <c r="AY19" s="27"/>
      <c r="AZ19" s="27"/>
      <c r="BA19" s="27"/>
      <c r="BB19" s="27"/>
      <c r="BC19" s="27"/>
    </row>
    <row r="20" spans="30:55">
      <c r="AD20" s="27"/>
      <c r="AE20" s="27"/>
      <c r="AF20" s="27"/>
      <c r="AG20" s="27"/>
      <c r="AH20" s="27"/>
      <c r="AI20" s="27"/>
      <c r="AJ20" s="27"/>
      <c r="AK20" s="27"/>
      <c r="AL20" s="27"/>
      <c r="AM20" s="27"/>
      <c r="AN20" s="27"/>
      <c r="AO20" s="27"/>
      <c r="AP20" s="27"/>
      <c r="AQ20" s="27"/>
      <c r="AR20" s="27"/>
      <c r="AS20" s="27"/>
      <c r="AT20" s="27"/>
      <c r="AU20" s="27"/>
      <c r="AV20" s="27"/>
      <c r="AW20" s="27"/>
      <c r="AX20" s="27"/>
      <c r="AY20" s="27"/>
      <c r="AZ20" s="27"/>
      <c r="BA20" s="27"/>
      <c r="BB20" s="27"/>
      <c r="BC20" s="27"/>
    </row>
    <row r="21" spans="30:55">
      <c r="AD21" s="27"/>
      <c r="AE21" s="27"/>
      <c r="AF21" s="27"/>
      <c r="AG21" s="27"/>
      <c r="AH21" s="27"/>
      <c r="AI21" s="27"/>
      <c r="AJ21" s="27"/>
      <c r="AK21" s="27"/>
      <c r="AL21" s="27"/>
      <c r="AM21" s="27"/>
      <c r="AN21" s="27"/>
      <c r="AO21" s="27"/>
      <c r="AP21" s="27"/>
      <c r="AQ21" s="27"/>
      <c r="AR21" s="27"/>
      <c r="AS21" s="27"/>
      <c r="AT21" s="27"/>
      <c r="AU21" s="27"/>
      <c r="AV21" s="27"/>
      <c r="AW21" s="27"/>
      <c r="AX21" s="27"/>
      <c r="AY21" s="27"/>
      <c r="AZ21" s="27"/>
      <c r="BA21" s="27"/>
      <c r="BB21" s="27"/>
      <c r="BC21" s="27"/>
    </row>
    <row r="22" spans="30:55">
      <c r="AD22" s="27"/>
      <c r="AE22" s="27"/>
      <c r="AF22" s="27"/>
      <c r="AG22" s="27"/>
      <c r="AH22" s="27"/>
      <c r="AI22" s="27"/>
      <c r="AJ22" s="27"/>
      <c r="AK22" s="27"/>
      <c r="AL22" s="27"/>
      <c r="AM22" s="27"/>
      <c r="AN22" s="27"/>
      <c r="AO22" s="27"/>
      <c r="AP22" s="27"/>
      <c r="AQ22" s="27"/>
      <c r="AR22" s="27"/>
      <c r="AS22" s="27"/>
      <c r="AT22" s="27"/>
      <c r="AU22" s="27"/>
      <c r="AV22" s="27"/>
      <c r="AW22" s="27"/>
      <c r="AX22" s="27"/>
      <c r="AY22" s="27"/>
      <c r="AZ22" s="27"/>
      <c r="BA22" s="27"/>
      <c r="BB22" s="27"/>
      <c r="BC22" s="27"/>
    </row>
    <row r="23" spans="30:55">
      <c r="AD23" s="27"/>
      <c r="AE23" s="27"/>
      <c r="AF23" s="27"/>
      <c r="AG23" s="27"/>
      <c r="AH23" s="27"/>
      <c r="AI23" s="27"/>
      <c r="AJ23" s="27"/>
      <c r="AK23" s="27"/>
      <c r="AL23" s="27"/>
      <c r="AM23" s="27"/>
      <c r="AN23" s="27"/>
      <c r="AO23" s="27"/>
      <c r="AP23" s="27"/>
      <c r="AQ23" s="27"/>
      <c r="AR23" s="27"/>
      <c r="AS23" s="27"/>
      <c r="AT23" s="27"/>
      <c r="AU23" s="27"/>
      <c r="AV23" s="27"/>
      <c r="AW23" s="27"/>
      <c r="AX23" s="27"/>
      <c r="AY23" s="27"/>
      <c r="AZ23" s="27"/>
      <c r="BA23" s="27"/>
      <c r="BB23" s="27"/>
      <c r="BC23" s="27"/>
    </row>
    <row r="24" spans="30:55">
      <c r="AD24" s="27"/>
      <c r="AE24" s="27"/>
      <c r="AF24" s="27"/>
      <c r="AG24" s="27"/>
      <c r="AH24" s="27"/>
      <c r="AI24" s="27"/>
      <c r="AJ24" s="27"/>
      <c r="AK24" s="27"/>
      <c r="AL24" s="27"/>
      <c r="AM24" s="27"/>
      <c r="AN24" s="27"/>
      <c r="AO24" s="27"/>
      <c r="AP24" s="27"/>
      <c r="AQ24" s="27"/>
      <c r="AR24" s="27"/>
      <c r="AS24" s="27"/>
      <c r="AT24" s="27"/>
      <c r="AU24" s="27"/>
      <c r="AV24" s="27"/>
      <c r="AW24" s="27"/>
      <c r="AX24" s="27"/>
      <c r="AY24" s="27"/>
      <c r="AZ24" s="27"/>
      <c r="BA24" s="27"/>
      <c r="BB24" s="27"/>
      <c r="BC24" s="27"/>
    </row>
    <row r="25" spans="30:55">
      <c r="AD25" s="27"/>
      <c r="AE25" s="27"/>
      <c r="AF25" s="27"/>
      <c r="AG25" s="27"/>
      <c r="AH25" s="27"/>
      <c r="AI25" s="27"/>
      <c r="AJ25" s="27"/>
      <c r="AK25" s="27"/>
      <c r="AL25" s="27"/>
      <c r="AM25" s="27"/>
      <c r="AN25" s="27"/>
      <c r="AO25" s="27"/>
      <c r="AP25" s="27"/>
      <c r="AQ25" s="27"/>
      <c r="AR25" s="27"/>
      <c r="AS25" s="27"/>
      <c r="AT25" s="27"/>
      <c r="AU25" s="27"/>
      <c r="AV25" s="27"/>
      <c r="AW25" s="27"/>
      <c r="AX25" s="27"/>
      <c r="AY25" s="27"/>
      <c r="AZ25" s="27"/>
      <c r="BA25" s="27"/>
      <c r="BB25" s="27"/>
      <c r="BC25" s="27"/>
    </row>
    <row r="26" spans="30:55">
      <c r="AD26" s="27"/>
      <c r="AE26" s="27"/>
      <c r="AF26" s="27"/>
      <c r="AG26" s="27"/>
      <c r="AH26" s="27"/>
      <c r="AI26" s="27"/>
      <c r="AJ26" s="27"/>
      <c r="AK26" s="27"/>
      <c r="AL26" s="27"/>
      <c r="AM26" s="27"/>
      <c r="AN26" s="27"/>
      <c r="AO26" s="27"/>
      <c r="AP26" s="27"/>
      <c r="AQ26" s="27"/>
      <c r="AR26" s="27"/>
      <c r="AS26" s="27"/>
      <c r="AT26" s="27"/>
      <c r="AU26" s="27"/>
      <c r="AV26" s="27"/>
      <c r="AW26" s="27"/>
      <c r="AX26" s="27"/>
      <c r="AY26" s="27"/>
      <c r="AZ26" s="27"/>
      <c r="BA26" s="27"/>
      <c r="BB26" s="27"/>
      <c r="BC26" s="27"/>
    </row>
    <row r="27" spans="30:55">
      <c r="AD27" s="27"/>
      <c r="AE27" s="27"/>
      <c r="AF27" s="27"/>
      <c r="AG27" s="27"/>
      <c r="AH27" s="27"/>
      <c r="AI27" s="27"/>
      <c r="AJ27" s="27"/>
      <c r="AK27" s="27"/>
      <c r="AL27" s="27"/>
      <c r="AM27" s="27"/>
      <c r="AN27" s="27"/>
      <c r="AO27" s="27"/>
      <c r="AP27" s="27"/>
      <c r="AQ27" s="27"/>
      <c r="AR27" s="27"/>
      <c r="AS27" s="27"/>
      <c r="AT27" s="27"/>
      <c r="AU27" s="27"/>
      <c r="AV27" s="27"/>
      <c r="AW27" s="27"/>
      <c r="AX27" s="27"/>
      <c r="AY27" s="27"/>
      <c r="AZ27" s="27"/>
      <c r="BA27" s="27"/>
      <c r="BB27" s="27"/>
      <c r="BC27" s="27"/>
    </row>
    <row r="28" spans="30:55">
      <c r="AD28" s="27"/>
      <c r="AE28" s="27"/>
      <c r="AF28" s="27"/>
      <c r="AG28" s="27"/>
      <c r="AH28" s="27"/>
      <c r="AI28" s="27"/>
      <c r="AJ28" s="27"/>
      <c r="AK28" s="27"/>
      <c r="AL28" s="27"/>
      <c r="AM28" s="27"/>
      <c r="AN28" s="27"/>
      <c r="AO28" s="27"/>
      <c r="AP28" s="27"/>
      <c r="AQ28" s="27"/>
      <c r="AR28" s="27"/>
      <c r="AS28" s="27"/>
      <c r="AT28" s="27"/>
      <c r="AU28" s="27"/>
      <c r="AV28" s="27"/>
      <c r="AW28" s="27"/>
      <c r="AX28" s="27"/>
      <c r="AY28" s="27"/>
      <c r="AZ28" s="27"/>
      <c r="BA28" s="27"/>
      <c r="BB28" s="27"/>
      <c r="BC28" s="27"/>
    </row>
    <row r="29" spans="30:55">
      <c r="AD29" s="27"/>
      <c r="AE29" s="27"/>
      <c r="AF29" s="27"/>
      <c r="AG29" s="27"/>
      <c r="AH29" s="27"/>
      <c r="AI29" s="27"/>
      <c r="AJ29" s="27"/>
      <c r="AK29" s="27"/>
      <c r="AL29" s="27"/>
      <c r="AM29" s="27"/>
      <c r="AN29" s="27"/>
      <c r="AO29" s="27"/>
      <c r="AP29" s="27"/>
      <c r="AQ29" s="27"/>
      <c r="AR29" s="27"/>
      <c r="AS29" s="27"/>
      <c r="AT29" s="27"/>
      <c r="AU29" s="27"/>
      <c r="AV29" s="27"/>
      <c r="AW29" s="27"/>
      <c r="AX29" s="27"/>
      <c r="AY29" s="27"/>
      <c r="AZ29" s="27"/>
      <c r="BA29" s="27"/>
      <c r="BB29" s="27"/>
      <c r="BC29" s="27"/>
    </row>
    <row r="30" spans="30:55">
      <c r="AD30" s="27"/>
      <c r="AE30" s="27"/>
      <c r="AF30" s="27"/>
      <c r="AG30" s="27"/>
      <c r="AH30" s="27"/>
      <c r="AI30" s="27"/>
      <c r="AJ30" s="27"/>
      <c r="AK30" s="27"/>
      <c r="AL30" s="27"/>
      <c r="AM30" s="27"/>
      <c r="AN30" s="27"/>
      <c r="AO30" s="27"/>
      <c r="AP30" s="27"/>
      <c r="AQ30" s="27"/>
      <c r="AR30" s="27"/>
      <c r="AS30" s="27"/>
      <c r="AT30" s="27"/>
      <c r="AU30" s="27"/>
      <c r="AV30" s="27"/>
      <c r="AW30" s="27"/>
      <c r="AX30" s="27"/>
      <c r="AY30" s="27"/>
      <c r="AZ30" s="27"/>
      <c r="BA30" s="27"/>
      <c r="BB30" s="27"/>
      <c r="BC30" s="27"/>
    </row>
    <row r="31" spans="30:55">
      <c r="AD31" s="27"/>
      <c r="AE31" s="27"/>
      <c r="AF31" s="27"/>
      <c r="AG31" s="27"/>
      <c r="AH31" s="27"/>
      <c r="AI31" s="27"/>
      <c r="AJ31" s="27"/>
      <c r="AK31" s="27"/>
      <c r="AL31" s="27"/>
      <c r="AM31" s="27"/>
      <c r="AN31" s="27"/>
      <c r="AO31" s="27"/>
      <c r="AP31" s="27"/>
      <c r="AQ31" s="27"/>
      <c r="AR31" s="27"/>
      <c r="AS31" s="27"/>
      <c r="AT31" s="27"/>
      <c r="AU31" s="27"/>
      <c r="AV31" s="27"/>
      <c r="AW31" s="27"/>
      <c r="AX31" s="27"/>
      <c r="AY31" s="27"/>
      <c r="AZ31" s="27"/>
      <c r="BA31" s="27"/>
      <c r="BB31" s="27"/>
      <c r="BC31" s="27"/>
    </row>
    <row r="32" spans="30:55">
      <c r="AD32" s="27"/>
      <c r="AE32" s="27"/>
      <c r="AF32" s="27"/>
      <c r="AG32" s="27"/>
      <c r="AH32" s="27"/>
      <c r="AI32" s="27"/>
      <c r="AJ32" s="27"/>
      <c r="AK32" s="27"/>
      <c r="AL32" s="27"/>
      <c r="AM32" s="27"/>
      <c r="AN32" s="27"/>
      <c r="AO32" s="27"/>
      <c r="AP32" s="27"/>
      <c r="AQ32" s="27"/>
      <c r="AR32" s="27"/>
      <c r="AS32" s="27"/>
      <c r="AT32" s="27"/>
      <c r="AU32" s="27"/>
      <c r="AV32" s="27"/>
      <c r="AW32" s="27"/>
      <c r="AX32" s="27"/>
      <c r="AY32" s="27"/>
      <c r="AZ32" s="27"/>
      <c r="BA32" s="27"/>
      <c r="BB32" s="27"/>
      <c r="BC32" s="27"/>
    </row>
    <row r="33" spans="30:55">
      <c r="AD33" s="27"/>
      <c r="AE33" s="27"/>
      <c r="AF33" s="27"/>
      <c r="AG33" s="27"/>
      <c r="AH33" s="27"/>
      <c r="AI33" s="27"/>
      <c r="AJ33" s="27"/>
      <c r="AK33" s="27"/>
      <c r="AL33" s="27"/>
      <c r="AM33" s="27"/>
      <c r="AN33" s="27"/>
      <c r="AO33" s="27"/>
      <c r="AP33" s="27"/>
      <c r="AQ33" s="27"/>
      <c r="AR33" s="27"/>
      <c r="AS33" s="27"/>
      <c r="AT33" s="27"/>
      <c r="AU33" s="27"/>
      <c r="AV33" s="27"/>
      <c r="AW33" s="27"/>
      <c r="AX33" s="27"/>
      <c r="AY33" s="27"/>
      <c r="AZ33" s="27"/>
      <c r="BA33" s="27"/>
      <c r="BB33" s="27"/>
      <c r="BC33" s="27"/>
    </row>
    <row r="34" spans="30:55">
      <c r="AD34" s="27"/>
      <c r="AE34" s="27"/>
      <c r="AF34" s="27"/>
      <c r="AG34" s="27"/>
      <c r="AH34" s="27"/>
      <c r="AI34" s="27"/>
      <c r="AJ34" s="27"/>
      <c r="AK34" s="27"/>
      <c r="AL34" s="27"/>
      <c r="AM34" s="27"/>
      <c r="AN34" s="27"/>
      <c r="AO34" s="27"/>
      <c r="AP34" s="27"/>
      <c r="AQ34" s="27"/>
      <c r="AR34" s="27"/>
      <c r="AS34" s="27"/>
      <c r="AT34" s="27"/>
      <c r="AU34" s="27"/>
      <c r="AV34" s="27"/>
      <c r="AW34" s="27"/>
      <c r="AX34" s="27"/>
      <c r="AY34" s="27"/>
      <c r="AZ34" s="27"/>
      <c r="BA34" s="27"/>
      <c r="BB34" s="27"/>
      <c r="BC34" s="27"/>
    </row>
    <row r="35" spans="30:55">
      <c r="AD35" s="27"/>
      <c r="AE35" s="27"/>
      <c r="AF35" s="27"/>
      <c r="AG35" s="27"/>
      <c r="AH35" s="27"/>
      <c r="AI35" s="27"/>
      <c r="AJ35" s="27"/>
      <c r="AK35" s="27"/>
      <c r="AL35" s="27"/>
      <c r="AM35" s="27"/>
      <c r="AN35" s="27"/>
      <c r="AO35" s="27"/>
      <c r="AP35" s="27"/>
      <c r="AQ35" s="27"/>
      <c r="AR35" s="27"/>
      <c r="AS35" s="27"/>
      <c r="AT35" s="27"/>
      <c r="AU35" s="27"/>
      <c r="AV35" s="27"/>
      <c r="AW35" s="27"/>
      <c r="AX35" s="27"/>
      <c r="AY35" s="27"/>
      <c r="AZ35" s="27"/>
      <c r="BA35" s="27"/>
      <c r="BB35" s="27"/>
      <c r="BC35" s="27"/>
    </row>
    <row r="36" spans="30:55">
      <c r="AD36" s="27"/>
      <c r="AE36" s="27"/>
      <c r="AF36" s="27"/>
      <c r="AG36" s="27"/>
      <c r="AH36" s="27"/>
      <c r="AI36" s="27"/>
      <c r="AJ36" s="27"/>
      <c r="AK36" s="27"/>
      <c r="AL36" s="27"/>
      <c r="AM36" s="27"/>
      <c r="AN36" s="27"/>
      <c r="AO36" s="27"/>
      <c r="AP36" s="27"/>
      <c r="AQ36" s="27"/>
      <c r="AR36" s="27"/>
      <c r="AS36" s="27"/>
      <c r="AT36" s="27"/>
      <c r="AU36" s="27"/>
      <c r="AV36" s="27"/>
      <c r="AW36" s="27"/>
      <c r="AX36" s="27"/>
      <c r="AY36" s="27"/>
      <c r="AZ36" s="27"/>
      <c r="BA36" s="27"/>
      <c r="BB36" s="27"/>
      <c r="BC36" s="27"/>
    </row>
    <row r="37" spans="30:55">
      <c r="AD37" s="27"/>
      <c r="AE37" s="27"/>
      <c r="AF37" s="27"/>
      <c r="AG37" s="27"/>
      <c r="AH37" s="27"/>
      <c r="AI37" s="27"/>
      <c r="AJ37" s="27"/>
      <c r="AK37" s="27"/>
      <c r="AL37" s="27"/>
      <c r="AM37" s="27"/>
      <c r="AN37" s="27"/>
      <c r="AO37" s="27"/>
      <c r="AP37" s="27"/>
      <c r="AQ37" s="27"/>
      <c r="AR37" s="27"/>
      <c r="AS37" s="27"/>
      <c r="AT37" s="27"/>
      <c r="AU37" s="27"/>
      <c r="AV37" s="27"/>
      <c r="AW37" s="27"/>
      <c r="AX37" s="27"/>
      <c r="AY37" s="27"/>
      <c r="AZ37" s="27"/>
      <c r="BA37" s="27"/>
      <c r="BB37" s="27"/>
      <c r="BC37" s="27"/>
    </row>
    <row r="38" spans="30:55">
      <c r="AD38" s="27"/>
      <c r="AE38" s="27"/>
      <c r="AF38" s="27"/>
      <c r="AG38" s="27"/>
      <c r="AH38" s="27"/>
      <c r="AI38" s="27"/>
      <c r="AJ38" s="27"/>
      <c r="AK38" s="27"/>
      <c r="AL38" s="27"/>
      <c r="AM38" s="27"/>
      <c r="AN38" s="27"/>
      <c r="AO38" s="27"/>
      <c r="AP38" s="27"/>
      <c r="AQ38" s="27"/>
      <c r="AR38" s="27"/>
      <c r="AS38" s="27"/>
      <c r="AT38" s="27"/>
      <c r="AU38" s="27"/>
      <c r="AV38" s="27"/>
      <c r="AW38" s="27"/>
      <c r="AX38" s="27"/>
      <c r="AY38" s="27"/>
      <c r="AZ38" s="27"/>
      <c r="BA38" s="27"/>
      <c r="BB38" s="27"/>
      <c r="BC38" s="27"/>
    </row>
    <row r="39" spans="30:55">
      <c r="AD39" s="27"/>
      <c r="AE39" s="27"/>
      <c r="AF39" s="27"/>
      <c r="AG39" s="27"/>
      <c r="AH39" s="27"/>
      <c r="AI39" s="27"/>
      <c r="AJ39" s="27"/>
      <c r="AK39" s="27"/>
      <c r="AL39" s="27"/>
      <c r="AM39" s="27"/>
      <c r="AN39" s="27"/>
      <c r="AO39" s="27"/>
      <c r="AP39" s="27"/>
      <c r="AQ39" s="27"/>
      <c r="AR39" s="27"/>
      <c r="AS39" s="27"/>
      <c r="AT39" s="27"/>
      <c r="AU39" s="27"/>
      <c r="AV39" s="27"/>
      <c r="AW39" s="27"/>
      <c r="AX39" s="27"/>
      <c r="AY39" s="27"/>
      <c r="AZ39" s="27"/>
      <c r="BA39" s="27"/>
      <c r="BB39" s="27"/>
      <c r="BC39" s="27"/>
    </row>
    <row r="40" spans="30:55">
      <c r="AD40" s="27"/>
      <c r="AE40" s="27"/>
      <c r="AF40" s="27"/>
      <c r="AG40" s="27"/>
      <c r="AH40" s="27"/>
      <c r="AI40" s="27"/>
      <c r="AJ40" s="27"/>
      <c r="AK40" s="27"/>
      <c r="AL40" s="27"/>
      <c r="AM40" s="27"/>
      <c r="AN40" s="27"/>
      <c r="AO40" s="27"/>
      <c r="AP40" s="27"/>
      <c r="AQ40" s="27"/>
      <c r="AR40" s="27"/>
      <c r="AS40" s="27"/>
      <c r="AT40" s="27"/>
      <c r="AU40" s="27"/>
      <c r="AV40" s="27"/>
      <c r="AW40" s="27"/>
      <c r="AX40" s="27"/>
      <c r="AY40" s="27"/>
      <c r="AZ40" s="27"/>
      <c r="BA40" s="27"/>
      <c r="BB40" s="27"/>
      <c r="BC40" s="27"/>
    </row>
    <row r="41" spans="30:55">
      <c r="AD41" s="27"/>
      <c r="AE41" s="27"/>
      <c r="AF41" s="27"/>
      <c r="AG41" s="27"/>
      <c r="AH41" s="27"/>
      <c r="AI41" s="27"/>
      <c r="AJ41" s="27"/>
      <c r="AK41" s="27"/>
      <c r="AL41" s="27"/>
      <c r="AM41" s="27"/>
      <c r="AN41" s="27"/>
      <c r="AO41" s="27"/>
      <c r="AP41" s="27"/>
      <c r="AQ41" s="27"/>
      <c r="AR41" s="27"/>
      <c r="AS41" s="27"/>
      <c r="AT41" s="27"/>
      <c r="AU41" s="27"/>
      <c r="AV41" s="27"/>
      <c r="AW41" s="27"/>
      <c r="AX41" s="27"/>
      <c r="AY41" s="27"/>
      <c r="AZ41" s="27"/>
      <c r="BA41" s="27"/>
      <c r="BB41" s="27"/>
      <c r="BC41" s="27"/>
    </row>
    <row r="42" spans="30:55">
      <c r="AD42" s="27"/>
      <c r="AE42" s="27"/>
      <c r="AF42" s="27"/>
      <c r="AG42" s="27"/>
      <c r="AH42" s="27"/>
      <c r="AI42" s="27"/>
      <c r="AJ42" s="27"/>
      <c r="AK42" s="27"/>
      <c r="AL42" s="27"/>
      <c r="AM42" s="27"/>
      <c r="AN42" s="27"/>
      <c r="AO42" s="27"/>
      <c r="AP42" s="27"/>
      <c r="AQ42" s="27"/>
      <c r="AR42" s="27"/>
      <c r="AS42" s="27"/>
      <c r="AT42" s="27"/>
      <c r="AU42" s="27"/>
      <c r="AV42" s="27"/>
      <c r="AW42" s="27"/>
      <c r="AX42" s="27"/>
      <c r="AY42" s="27"/>
      <c r="AZ42" s="27"/>
      <c r="BA42" s="27"/>
      <c r="BB42" s="27"/>
      <c r="BC42" s="27"/>
    </row>
    <row r="43" spans="30:55">
      <c r="AD43" s="27"/>
      <c r="AE43" s="27"/>
      <c r="AF43" s="27"/>
      <c r="AG43" s="27"/>
      <c r="AH43" s="27"/>
      <c r="AI43" s="27"/>
      <c r="AJ43" s="27"/>
      <c r="AK43" s="27"/>
      <c r="AL43" s="27"/>
      <c r="AM43" s="27"/>
      <c r="AN43" s="27"/>
      <c r="AO43" s="27"/>
      <c r="AP43" s="27"/>
      <c r="AQ43" s="27"/>
      <c r="AR43" s="27"/>
      <c r="AS43" s="27"/>
      <c r="AT43" s="27"/>
      <c r="AU43" s="27"/>
      <c r="AV43" s="27"/>
      <c r="AW43" s="27"/>
      <c r="AX43" s="27"/>
      <c r="AY43" s="27"/>
      <c r="AZ43" s="27"/>
      <c r="BA43" s="27"/>
      <c r="BB43" s="27"/>
      <c r="BC43" s="27"/>
    </row>
    <row r="44" spans="30:55">
      <c r="AD44" s="27"/>
      <c r="AE44" s="27"/>
      <c r="AF44" s="27"/>
      <c r="AG44" s="27"/>
      <c r="AH44" s="27"/>
      <c r="AI44" s="27"/>
      <c r="AJ44" s="27"/>
      <c r="AK44" s="27"/>
      <c r="AL44" s="27"/>
      <c r="AM44" s="27"/>
      <c r="AN44" s="27"/>
      <c r="AO44" s="27"/>
      <c r="AP44" s="27"/>
      <c r="AQ44" s="27"/>
      <c r="AR44" s="27"/>
      <c r="AS44" s="27"/>
      <c r="AT44" s="27"/>
      <c r="AU44" s="27"/>
      <c r="AV44" s="27"/>
      <c r="AW44" s="27"/>
      <c r="AX44" s="27"/>
      <c r="AY44" s="27"/>
      <c r="AZ44" s="27"/>
      <c r="BA44" s="27"/>
      <c r="BB44" s="27"/>
      <c r="BC44" s="27"/>
    </row>
    <row r="45" spans="30:55">
      <c r="AD45" s="27"/>
      <c r="AE45" s="27"/>
      <c r="AF45" s="27"/>
      <c r="AG45" s="27"/>
      <c r="AH45" s="27"/>
      <c r="AI45" s="27"/>
      <c r="AJ45" s="27"/>
      <c r="AK45" s="27"/>
      <c r="AL45" s="27"/>
      <c r="AM45" s="27"/>
      <c r="AN45" s="27"/>
      <c r="AO45" s="27"/>
      <c r="AP45" s="27"/>
      <c r="AQ45" s="27"/>
      <c r="AR45" s="27"/>
      <c r="AS45" s="27"/>
      <c r="AT45" s="27"/>
      <c r="AU45" s="27"/>
      <c r="AV45" s="27"/>
      <c r="AW45" s="27"/>
      <c r="AX45" s="27"/>
      <c r="AY45" s="27"/>
      <c r="AZ45" s="27"/>
      <c r="BA45" s="27"/>
      <c r="BB45" s="27"/>
      <c r="BC45" s="27"/>
    </row>
    <row r="46" spans="30:55">
      <c r="AD46" s="27"/>
      <c r="AE46" s="27"/>
      <c r="AF46" s="27"/>
      <c r="AG46" s="27"/>
      <c r="AH46" s="27"/>
      <c r="AI46" s="27"/>
      <c r="AJ46" s="27"/>
      <c r="AK46" s="27"/>
      <c r="AL46" s="27"/>
      <c r="AM46" s="27"/>
      <c r="AN46" s="27"/>
      <c r="AO46" s="27"/>
      <c r="AP46" s="27"/>
      <c r="AQ46" s="27"/>
      <c r="AR46" s="27"/>
      <c r="AS46" s="27"/>
      <c r="AT46" s="27"/>
      <c r="AU46" s="27"/>
      <c r="AV46" s="27"/>
      <c r="AW46" s="27"/>
      <c r="AX46" s="27"/>
      <c r="AY46" s="27"/>
      <c r="AZ46" s="27"/>
      <c r="BA46" s="27"/>
      <c r="BB46" s="27"/>
      <c r="BC46" s="27"/>
    </row>
    <row r="47" spans="30:55">
      <c r="AD47" s="27"/>
      <c r="AE47" s="27"/>
      <c r="AF47" s="27"/>
      <c r="AG47" s="27"/>
      <c r="AH47" s="27"/>
      <c r="AI47" s="27"/>
      <c r="AJ47" s="27"/>
      <c r="AK47" s="27"/>
      <c r="AL47" s="27"/>
      <c r="AM47" s="27"/>
      <c r="AN47" s="27"/>
      <c r="AO47" s="27"/>
      <c r="AP47" s="27"/>
      <c r="AQ47" s="27"/>
      <c r="AR47" s="27"/>
      <c r="AS47" s="27"/>
      <c r="AT47" s="27"/>
      <c r="AU47" s="27"/>
      <c r="AV47" s="27"/>
      <c r="AW47" s="27"/>
      <c r="AX47" s="27"/>
      <c r="AY47" s="27"/>
      <c r="AZ47" s="27"/>
      <c r="BA47" s="27"/>
      <c r="BB47" s="27"/>
      <c r="BC47" s="27"/>
    </row>
    <row r="48" spans="30:55">
      <c r="AD48" s="27"/>
      <c r="AE48" s="27"/>
      <c r="AF48" s="27"/>
      <c r="AG48" s="27"/>
      <c r="AH48" s="27"/>
      <c r="AI48" s="27"/>
      <c r="AJ48" s="27"/>
      <c r="AK48" s="27"/>
      <c r="AL48" s="27"/>
      <c r="AM48" s="27"/>
      <c r="AN48" s="27"/>
      <c r="AO48" s="27"/>
      <c r="AP48" s="27"/>
      <c r="AQ48" s="27"/>
      <c r="AR48" s="27"/>
      <c r="AS48" s="27"/>
      <c r="AT48" s="27"/>
      <c r="AU48" s="27"/>
      <c r="AV48" s="27"/>
      <c r="AW48" s="27"/>
      <c r="AX48" s="27"/>
      <c r="AY48" s="27"/>
      <c r="AZ48" s="27"/>
      <c r="BA48" s="27"/>
      <c r="BB48" s="27"/>
      <c r="BC48" s="27"/>
    </row>
    <row r="49" spans="30:55">
      <c r="AD49" s="27"/>
      <c r="AE49" s="27"/>
      <c r="AF49" s="27"/>
      <c r="AG49" s="27"/>
      <c r="AH49" s="27"/>
      <c r="AI49" s="27"/>
      <c r="AJ49" s="27"/>
      <c r="AK49" s="27"/>
      <c r="AL49" s="27"/>
      <c r="AM49" s="27"/>
      <c r="AN49" s="27"/>
      <c r="AO49" s="27"/>
      <c r="AP49" s="27"/>
      <c r="AQ49" s="27"/>
      <c r="AR49" s="27"/>
      <c r="AS49" s="27"/>
      <c r="AT49" s="27"/>
      <c r="AU49" s="27"/>
      <c r="AV49" s="27"/>
      <c r="AW49" s="27"/>
      <c r="AX49" s="27"/>
      <c r="AY49" s="27"/>
      <c r="AZ49" s="27"/>
      <c r="BA49" s="27"/>
      <c r="BB49" s="27"/>
      <c r="BC49" s="27"/>
    </row>
    <row r="50" spans="30:55">
      <c r="AD50" s="27"/>
      <c r="AE50" s="27"/>
      <c r="AF50" s="27"/>
      <c r="AG50" s="27"/>
      <c r="AH50" s="27"/>
      <c r="AI50" s="27"/>
      <c r="AJ50" s="27"/>
      <c r="AK50" s="27"/>
      <c r="AL50" s="27"/>
      <c r="AM50" s="27"/>
      <c r="AN50" s="27"/>
      <c r="AO50" s="27"/>
      <c r="AP50" s="27"/>
      <c r="AQ50" s="27"/>
      <c r="AR50" s="27"/>
      <c r="AS50" s="27"/>
      <c r="AT50" s="27"/>
      <c r="AU50" s="27"/>
      <c r="AV50" s="27"/>
      <c r="AW50" s="27"/>
      <c r="AX50" s="27"/>
      <c r="AY50" s="27"/>
      <c r="AZ50" s="27"/>
      <c r="BA50" s="27"/>
      <c r="BB50" s="27"/>
      <c r="BC50" s="27"/>
    </row>
    <row r="51" spans="30:55">
      <c r="AD51" s="27"/>
      <c r="AE51" s="27"/>
      <c r="AF51" s="27"/>
      <c r="AG51" s="27"/>
      <c r="AH51" s="27"/>
      <c r="AI51" s="27"/>
      <c r="AJ51" s="27"/>
      <c r="AK51" s="27"/>
      <c r="AL51" s="27"/>
      <c r="AM51" s="27"/>
      <c r="AN51" s="27"/>
      <c r="AO51" s="27"/>
      <c r="AP51" s="27"/>
      <c r="AQ51" s="27"/>
      <c r="AR51" s="27"/>
      <c r="AS51" s="27"/>
      <c r="AT51" s="27"/>
      <c r="AU51" s="27"/>
      <c r="AV51" s="27"/>
      <c r="AW51" s="27"/>
      <c r="AX51" s="27"/>
      <c r="AY51" s="27"/>
      <c r="AZ51" s="27"/>
      <c r="BA51" s="27"/>
      <c r="BB51" s="27"/>
      <c r="BC51" s="27"/>
    </row>
    <row r="52" spans="30:55">
      <c r="AD52" s="27"/>
      <c r="AE52" s="27"/>
      <c r="AF52" s="27"/>
      <c r="AG52" s="27"/>
      <c r="AH52" s="27"/>
      <c r="AI52" s="27"/>
      <c r="AJ52" s="27"/>
      <c r="AK52" s="27"/>
      <c r="AL52" s="27"/>
      <c r="AM52" s="27"/>
      <c r="AN52" s="27"/>
      <c r="AO52" s="27"/>
      <c r="AP52" s="27"/>
      <c r="AQ52" s="27"/>
      <c r="AR52" s="27"/>
      <c r="AS52" s="27"/>
      <c r="AT52" s="27"/>
      <c r="AU52" s="27"/>
      <c r="AV52" s="27"/>
      <c r="AW52" s="27"/>
      <c r="AX52" s="27"/>
      <c r="AY52" s="27"/>
      <c r="AZ52" s="27"/>
      <c r="BA52" s="27"/>
      <c r="BB52" s="27"/>
      <c r="BC52" s="27"/>
    </row>
    <row r="53" spans="30:55">
      <c r="AD53" s="27"/>
      <c r="AE53" s="27"/>
      <c r="AF53" s="27"/>
      <c r="AG53" s="27"/>
      <c r="AH53" s="27"/>
      <c r="AI53" s="27"/>
      <c r="AJ53" s="27"/>
      <c r="AK53" s="27"/>
      <c r="AL53" s="27"/>
      <c r="AM53" s="27"/>
      <c r="AN53" s="27"/>
      <c r="AO53" s="27"/>
      <c r="AP53" s="27"/>
      <c r="AQ53" s="27"/>
      <c r="AR53" s="27"/>
      <c r="AS53" s="27"/>
      <c r="AT53" s="27"/>
      <c r="AU53" s="27"/>
      <c r="AV53" s="27"/>
      <c r="AW53" s="27"/>
      <c r="AX53" s="27"/>
      <c r="AY53" s="27"/>
      <c r="AZ53" s="27"/>
      <c r="BA53" s="27"/>
      <c r="BB53" s="27"/>
      <c r="BC53" s="27"/>
    </row>
    <row r="54" spans="30:55">
      <c r="AD54" s="27"/>
      <c r="AE54" s="27"/>
      <c r="AF54" s="27"/>
      <c r="AG54" s="27"/>
      <c r="AH54" s="27"/>
      <c r="AI54" s="27"/>
      <c r="AJ54" s="27"/>
      <c r="AK54" s="27"/>
      <c r="AL54" s="27"/>
      <c r="AM54" s="27"/>
      <c r="AN54" s="27"/>
      <c r="AO54" s="27"/>
      <c r="AP54" s="27"/>
      <c r="AQ54" s="27"/>
      <c r="AR54" s="27"/>
      <c r="AS54" s="27"/>
      <c r="AT54" s="27"/>
      <c r="AU54" s="27"/>
      <c r="AV54" s="27"/>
      <c r="AW54" s="27"/>
      <c r="AX54" s="27"/>
      <c r="AY54" s="27"/>
      <c r="AZ54" s="27"/>
      <c r="BA54" s="27"/>
      <c r="BB54" s="27"/>
      <c r="BC54" s="27"/>
    </row>
    <row r="55" spans="30:55">
      <c r="AD55" s="27"/>
      <c r="AE55" s="27"/>
      <c r="AF55" s="27"/>
      <c r="AG55" s="27"/>
      <c r="AH55" s="27"/>
      <c r="AI55" s="27"/>
      <c r="AJ55" s="27"/>
      <c r="AK55" s="27"/>
      <c r="AL55" s="27"/>
      <c r="AM55" s="27"/>
      <c r="AN55" s="27"/>
      <c r="AO55" s="27"/>
      <c r="AP55" s="27"/>
      <c r="AQ55" s="27"/>
      <c r="AR55" s="27"/>
      <c r="AS55" s="27"/>
      <c r="AT55" s="27"/>
      <c r="AU55" s="27"/>
      <c r="AV55" s="27"/>
      <c r="AW55" s="27"/>
      <c r="AX55" s="27"/>
      <c r="AY55" s="27"/>
      <c r="AZ55" s="27"/>
      <c r="BA55" s="27"/>
      <c r="BB55" s="27"/>
      <c r="BC55" s="27"/>
    </row>
    <row r="56" spans="30:55">
      <c r="AD56" s="27"/>
      <c r="AE56" s="27"/>
      <c r="AF56" s="27"/>
      <c r="AG56" s="27"/>
      <c r="AH56" s="27"/>
      <c r="AI56" s="27"/>
      <c r="AJ56" s="27"/>
      <c r="AK56" s="27"/>
      <c r="AL56" s="27"/>
      <c r="AM56" s="27"/>
      <c r="AN56" s="27"/>
      <c r="AO56" s="27"/>
      <c r="AP56" s="27"/>
      <c r="AQ56" s="27"/>
      <c r="AR56" s="27"/>
      <c r="AS56" s="27"/>
      <c r="AT56" s="27"/>
      <c r="AU56" s="27"/>
      <c r="AV56" s="27"/>
      <c r="AW56" s="27"/>
      <c r="AX56" s="27"/>
      <c r="AY56" s="27"/>
      <c r="AZ56" s="27"/>
      <c r="BA56" s="27"/>
      <c r="BB56" s="27"/>
      <c r="BC56" s="27"/>
    </row>
    <row r="57" spans="30:55">
      <c r="AD57" s="27"/>
      <c r="AE57" s="27"/>
      <c r="AF57" s="27"/>
      <c r="AG57" s="27"/>
      <c r="AH57" s="27"/>
      <c r="AI57" s="27"/>
      <c r="AJ57" s="27"/>
      <c r="AK57" s="27"/>
      <c r="AL57" s="27"/>
      <c r="AM57" s="27"/>
      <c r="AN57" s="27"/>
      <c r="AO57" s="27"/>
      <c r="AP57" s="27"/>
      <c r="AQ57" s="27"/>
      <c r="AR57" s="27"/>
      <c r="AS57" s="27"/>
      <c r="AT57" s="27"/>
      <c r="AU57" s="27"/>
      <c r="AV57" s="27"/>
      <c r="AW57" s="27"/>
      <c r="AX57" s="27"/>
      <c r="AY57" s="27"/>
      <c r="AZ57" s="27"/>
      <c r="BA57" s="27"/>
      <c r="BB57" s="27"/>
      <c r="BC57" s="27"/>
    </row>
    <row r="58" spans="30:55">
      <c r="AD58" s="27"/>
      <c r="AE58" s="27"/>
      <c r="AF58" s="27"/>
      <c r="AG58" s="27"/>
      <c r="AH58" s="27"/>
      <c r="AI58" s="27"/>
      <c r="AJ58" s="27"/>
      <c r="AK58" s="27"/>
      <c r="AL58" s="27"/>
      <c r="AM58" s="27"/>
      <c r="AN58" s="27"/>
      <c r="AO58" s="27"/>
      <c r="AP58" s="27"/>
      <c r="AQ58" s="27"/>
      <c r="AR58" s="27"/>
      <c r="AS58" s="27"/>
      <c r="AT58" s="27"/>
      <c r="AU58" s="27"/>
      <c r="AV58" s="27"/>
      <c r="AW58" s="27"/>
      <c r="AX58" s="27"/>
      <c r="AY58" s="27"/>
      <c r="AZ58" s="27"/>
      <c r="BA58" s="27"/>
      <c r="BB58" s="27"/>
      <c r="BC58" s="27"/>
    </row>
    <row r="59" spans="30:55">
      <c r="AD59" s="27"/>
      <c r="AE59" s="27"/>
      <c r="AF59" s="27"/>
      <c r="AG59" s="27"/>
      <c r="AH59" s="27"/>
      <c r="AI59" s="27"/>
      <c r="AJ59" s="27"/>
      <c r="AK59" s="27"/>
      <c r="AL59" s="27"/>
      <c r="AM59" s="27"/>
      <c r="AN59" s="27"/>
      <c r="AO59" s="27"/>
      <c r="AP59" s="27"/>
      <c r="AQ59" s="27"/>
      <c r="AR59" s="27"/>
      <c r="AS59" s="27"/>
      <c r="AT59" s="27"/>
      <c r="AU59" s="27"/>
      <c r="AV59" s="27"/>
      <c r="AW59" s="27"/>
      <c r="AX59" s="27"/>
      <c r="AY59" s="27"/>
      <c r="AZ59" s="27"/>
      <c r="BA59" s="27"/>
      <c r="BB59" s="27"/>
      <c r="BC59" s="27"/>
    </row>
    <row r="60" spans="30:55">
      <c r="AD60" s="27"/>
      <c r="AE60" s="27"/>
      <c r="AF60" s="27"/>
      <c r="AG60" s="27"/>
      <c r="AH60" s="27"/>
      <c r="AI60" s="27"/>
      <c r="AJ60" s="27"/>
      <c r="AK60" s="27"/>
      <c r="AL60" s="27"/>
      <c r="AM60" s="27"/>
      <c r="AN60" s="27"/>
      <c r="AO60" s="27"/>
      <c r="AP60" s="27"/>
      <c r="AQ60" s="27"/>
      <c r="AR60" s="27"/>
      <c r="AS60" s="27"/>
      <c r="AT60" s="27"/>
      <c r="AU60" s="27"/>
      <c r="AV60" s="27"/>
      <c r="AW60" s="27"/>
      <c r="AX60" s="27"/>
      <c r="AY60" s="27"/>
      <c r="AZ60" s="27"/>
      <c r="BA60" s="27"/>
      <c r="BB60" s="27"/>
      <c r="BC60" s="27"/>
    </row>
    <row r="61" spans="30:55">
      <c r="AD61" s="27"/>
      <c r="AE61" s="27"/>
      <c r="AF61" s="27"/>
      <c r="AG61" s="27"/>
      <c r="AH61" s="27"/>
      <c r="AI61" s="27"/>
      <c r="AJ61" s="27"/>
      <c r="AK61" s="27"/>
      <c r="AL61" s="27"/>
      <c r="AM61" s="27"/>
      <c r="AN61" s="27"/>
      <c r="AO61" s="27"/>
      <c r="AP61" s="27"/>
      <c r="AQ61" s="27"/>
      <c r="AR61" s="27"/>
      <c r="AS61" s="27"/>
      <c r="AT61" s="27"/>
      <c r="AU61" s="27"/>
      <c r="AV61" s="27"/>
      <c r="AW61" s="27"/>
      <c r="AX61" s="27"/>
      <c r="AY61" s="27"/>
      <c r="AZ61" s="27"/>
      <c r="BA61" s="27"/>
      <c r="BB61" s="27"/>
      <c r="BC61" s="27"/>
    </row>
    <row r="62" spans="30:55">
      <c r="AD62" s="27"/>
      <c r="AE62" s="27"/>
      <c r="AF62" s="27"/>
      <c r="AG62" s="27"/>
      <c r="AH62" s="27"/>
      <c r="AI62" s="27"/>
      <c r="AJ62" s="27"/>
      <c r="AK62" s="27"/>
      <c r="AL62" s="27"/>
      <c r="AM62" s="27"/>
      <c r="AN62" s="27"/>
      <c r="AO62" s="27"/>
      <c r="AP62" s="27"/>
      <c r="AQ62" s="27"/>
      <c r="AR62" s="27"/>
      <c r="AS62" s="27"/>
      <c r="AT62" s="27"/>
      <c r="AU62" s="27"/>
      <c r="AV62" s="27"/>
      <c r="AW62" s="27"/>
      <c r="AX62" s="27"/>
      <c r="AY62" s="27"/>
      <c r="AZ62" s="27"/>
      <c r="BA62" s="27"/>
      <c r="BB62" s="27"/>
      <c r="BC62" s="27"/>
    </row>
    <row r="63" spans="30:55">
      <c r="AD63" s="27"/>
      <c r="AE63" s="27"/>
      <c r="AF63" s="27"/>
      <c r="AG63" s="27"/>
      <c r="AH63" s="27"/>
      <c r="AI63" s="27"/>
      <c r="AJ63" s="27"/>
      <c r="AK63" s="27"/>
      <c r="AL63" s="27"/>
      <c r="AM63" s="27"/>
      <c r="AN63" s="27"/>
      <c r="AO63" s="27"/>
      <c r="AP63" s="27"/>
      <c r="AQ63" s="27"/>
      <c r="AR63" s="27"/>
      <c r="AS63" s="27"/>
      <c r="AT63" s="27"/>
      <c r="AU63" s="27"/>
      <c r="AV63" s="27"/>
      <c r="AW63" s="27"/>
      <c r="AX63" s="27"/>
      <c r="AY63" s="27"/>
      <c r="AZ63" s="27"/>
      <c r="BA63" s="27"/>
      <c r="BB63" s="27"/>
      <c r="BC63" s="27"/>
    </row>
    <row r="64" spans="30:55">
      <c r="AD64" s="27"/>
      <c r="AE64" s="27"/>
      <c r="AF64" s="27"/>
      <c r="AG64" s="27"/>
      <c r="AH64" s="27"/>
      <c r="AI64" s="27"/>
      <c r="AJ64" s="27"/>
      <c r="AK64" s="27"/>
      <c r="AL64" s="27"/>
      <c r="AM64" s="27"/>
      <c r="AN64" s="27"/>
      <c r="AO64" s="27"/>
      <c r="AP64" s="27"/>
      <c r="AQ64" s="27"/>
      <c r="AR64" s="27"/>
      <c r="AS64" s="27"/>
      <c r="AT64" s="27"/>
      <c r="AU64" s="27"/>
      <c r="AV64" s="27"/>
      <c r="AW64" s="27"/>
      <c r="AX64" s="27"/>
      <c r="AY64" s="27"/>
      <c r="AZ64" s="27"/>
      <c r="BA64" s="27"/>
      <c r="BB64" s="27"/>
      <c r="BC64" s="27"/>
    </row>
  </sheetData>
  <mergeCells count="6">
    <mergeCell ref="C2:BC2"/>
    <mergeCell ref="C3:AB3"/>
    <mergeCell ref="C4:AB4"/>
    <mergeCell ref="B3:B5"/>
    <mergeCell ref="AD3:BC3"/>
    <mergeCell ref="AD4:BC4"/>
  </mergeCells>
  <phoneticPr fontId="2" type="noConversion"/>
  <pageMargins left="0.75" right="0.75" top="1" bottom="1" header="0.5" footer="0.5"/>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BD64"/>
  <sheetViews>
    <sheetView workbookViewId="0">
      <pane xSplit="2" ySplit="5" topLeftCell="C6" activePane="bottomRight" state="frozen"/>
      <selection activeCell="B3" sqref="B3:B5"/>
      <selection pane="topRight" activeCell="B3" sqref="B3:B5"/>
      <selection pane="bottomLeft" activeCell="B3" sqref="B3:B5"/>
      <selection pane="bottomRight" activeCell="B3" sqref="B3:B5"/>
    </sheetView>
  </sheetViews>
  <sheetFormatPr defaultRowHeight="12.5"/>
  <cols>
    <col min="1" max="1" width="1.7265625" customWidth="1"/>
    <col min="2" max="2" width="20.7265625" customWidth="1"/>
    <col min="3" max="22" width="5.7265625" customWidth="1"/>
    <col min="23" max="28" width="5.7265625" hidden="1" customWidth="1"/>
    <col min="29" max="29" width="1.7265625" customWidth="1"/>
    <col min="30" max="49" width="5.7265625" style="28" customWidth="1"/>
    <col min="50" max="55" width="5.7265625" style="28" hidden="1" customWidth="1"/>
  </cols>
  <sheetData>
    <row r="1" spans="1:56" ht="9" customHeight="1" thickBot="1">
      <c r="A1" s="36">
        <v>1</v>
      </c>
      <c r="B1" s="25"/>
      <c r="AD1"/>
      <c r="AE1"/>
      <c r="AF1"/>
      <c r="AG1"/>
      <c r="AH1"/>
      <c r="AI1"/>
      <c r="AJ1"/>
      <c r="AK1"/>
      <c r="AL1"/>
      <c r="AM1"/>
      <c r="AN1"/>
      <c r="AO1"/>
      <c r="AP1"/>
      <c r="AQ1"/>
      <c r="AR1"/>
      <c r="AS1"/>
      <c r="AT1"/>
      <c r="AU1"/>
      <c r="AV1"/>
      <c r="AW1"/>
      <c r="AX1"/>
      <c r="AY1"/>
      <c r="AZ1"/>
      <c r="BA1"/>
      <c r="BB1"/>
      <c r="BC1"/>
    </row>
    <row r="2" spans="1:56" ht="20" customHeight="1" thickTop="1" thickBot="1">
      <c r="A2" s="36"/>
      <c r="B2" s="25"/>
      <c r="C2" s="256" t="s">
        <v>51</v>
      </c>
      <c r="D2" s="257"/>
      <c r="E2" s="257"/>
      <c r="F2" s="257"/>
      <c r="G2" s="257"/>
      <c r="H2" s="257"/>
      <c r="I2" s="257"/>
      <c r="J2" s="257"/>
      <c r="K2" s="257"/>
      <c r="L2" s="257"/>
      <c r="M2" s="257"/>
      <c r="N2" s="257"/>
      <c r="O2" s="257"/>
      <c r="P2" s="257"/>
      <c r="Q2" s="257"/>
      <c r="R2" s="257"/>
      <c r="S2" s="257"/>
      <c r="T2" s="257"/>
      <c r="U2" s="257"/>
      <c r="V2" s="257"/>
      <c r="W2" s="257"/>
      <c r="X2" s="257"/>
      <c r="Y2" s="257"/>
      <c r="Z2" s="257"/>
      <c r="AA2" s="257"/>
      <c r="AB2" s="257"/>
      <c r="AC2" s="257"/>
      <c r="AD2" s="257"/>
      <c r="AE2" s="257"/>
      <c r="AF2" s="257"/>
      <c r="AG2" s="257"/>
      <c r="AH2" s="257"/>
      <c r="AI2" s="257"/>
      <c r="AJ2" s="257"/>
      <c r="AK2" s="257"/>
      <c r="AL2" s="257"/>
      <c r="AM2" s="257"/>
      <c r="AN2" s="257"/>
      <c r="AO2" s="257"/>
      <c r="AP2" s="257"/>
      <c r="AQ2" s="257"/>
      <c r="AR2" s="257"/>
      <c r="AS2" s="257"/>
      <c r="AT2" s="257"/>
      <c r="AU2" s="257"/>
      <c r="AV2" s="257"/>
      <c r="AW2" s="257"/>
      <c r="AX2" s="257"/>
      <c r="AY2" s="257"/>
      <c r="AZ2" s="257"/>
      <c r="BA2" s="257"/>
      <c r="BB2" s="257"/>
      <c r="BC2" s="258"/>
      <c r="BD2" s="165"/>
    </row>
    <row r="3" spans="1:56" ht="16" thickTop="1">
      <c r="B3" s="274" t="s">
        <v>75</v>
      </c>
      <c r="C3" s="277" t="s">
        <v>38</v>
      </c>
      <c r="D3" s="278"/>
      <c r="E3" s="278"/>
      <c r="F3" s="278"/>
      <c r="G3" s="278"/>
      <c r="H3" s="278"/>
      <c r="I3" s="278"/>
      <c r="J3" s="278"/>
      <c r="K3" s="278"/>
      <c r="L3" s="278"/>
      <c r="M3" s="278"/>
      <c r="N3" s="278"/>
      <c r="O3" s="278"/>
      <c r="P3" s="278"/>
      <c r="Q3" s="278"/>
      <c r="R3" s="278"/>
      <c r="S3" s="278"/>
      <c r="T3" s="278"/>
      <c r="U3" s="278"/>
      <c r="V3" s="278"/>
      <c r="W3" s="278"/>
      <c r="X3" s="278"/>
      <c r="Y3" s="278"/>
      <c r="Z3" s="278"/>
      <c r="AA3" s="278"/>
      <c r="AB3" s="278"/>
      <c r="AC3" s="161"/>
      <c r="AD3" s="259" t="s">
        <v>4</v>
      </c>
      <c r="AE3" s="260"/>
      <c r="AF3" s="260"/>
      <c r="AG3" s="260"/>
      <c r="AH3" s="260"/>
      <c r="AI3" s="260"/>
      <c r="AJ3" s="260"/>
      <c r="AK3" s="260"/>
      <c r="AL3" s="260"/>
      <c r="AM3" s="260"/>
      <c r="AN3" s="260"/>
      <c r="AO3" s="260"/>
      <c r="AP3" s="260"/>
      <c r="AQ3" s="260"/>
      <c r="AR3" s="260"/>
      <c r="AS3" s="260"/>
      <c r="AT3" s="260"/>
      <c r="AU3" s="260"/>
      <c r="AV3" s="260"/>
      <c r="AW3" s="260"/>
      <c r="AX3" s="260"/>
      <c r="AY3" s="260"/>
      <c r="AZ3" s="260"/>
      <c r="BA3" s="260"/>
      <c r="BB3" s="260"/>
      <c r="BC3" s="261"/>
      <c r="BD3" s="165"/>
    </row>
    <row r="4" spans="1:56" ht="13" thickBot="1">
      <c r="B4" s="275"/>
      <c r="C4" s="279" t="s">
        <v>3</v>
      </c>
      <c r="D4" s="280"/>
      <c r="E4" s="280"/>
      <c r="F4" s="280"/>
      <c r="G4" s="280"/>
      <c r="H4" s="280"/>
      <c r="I4" s="280"/>
      <c r="J4" s="280"/>
      <c r="K4" s="280"/>
      <c r="L4" s="280"/>
      <c r="M4" s="280"/>
      <c r="N4" s="280"/>
      <c r="O4" s="280"/>
      <c r="P4" s="280"/>
      <c r="Q4" s="280"/>
      <c r="R4" s="280"/>
      <c r="S4" s="280"/>
      <c r="T4" s="280"/>
      <c r="U4" s="280"/>
      <c r="V4" s="280"/>
      <c r="W4" s="280"/>
      <c r="X4" s="280"/>
      <c r="Y4" s="280"/>
      <c r="Z4" s="280"/>
      <c r="AA4" s="280"/>
      <c r="AB4" s="280"/>
      <c r="AC4" s="3"/>
      <c r="AD4" s="262" t="s">
        <v>48</v>
      </c>
      <c r="AE4" s="263"/>
      <c r="AF4" s="263"/>
      <c r="AG4" s="263"/>
      <c r="AH4" s="263"/>
      <c r="AI4" s="263"/>
      <c r="AJ4" s="263"/>
      <c r="AK4" s="263"/>
      <c r="AL4" s="263"/>
      <c r="AM4" s="263"/>
      <c r="AN4" s="263"/>
      <c r="AO4" s="263"/>
      <c r="AP4" s="263"/>
      <c r="AQ4" s="263"/>
      <c r="AR4" s="263"/>
      <c r="AS4" s="263"/>
      <c r="AT4" s="263"/>
      <c r="AU4" s="263"/>
      <c r="AV4" s="263"/>
      <c r="AW4" s="263"/>
      <c r="AX4" s="263"/>
      <c r="AY4" s="263"/>
      <c r="AZ4" s="263"/>
      <c r="BA4" s="263"/>
      <c r="BB4" s="263"/>
      <c r="BC4" s="264"/>
      <c r="BD4" s="165"/>
    </row>
    <row r="5" spans="1:56" ht="20" customHeight="1" thickTop="1" thickBot="1">
      <c r="B5" s="276"/>
      <c r="C5" s="37">
        <v>2000</v>
      </c>
      <c r="D5" s="38">
        <f>1+C5</f>
        <v>2001</v>
      </c>
      <c r="E5" s="38">
        <f t="shared" ref="E5:AB5" si="0">1+D5</f>
        <v>2002</v>
      </c>
      <c r="F5" s="38">
        <f t="shared" si="0"/>
        <v>2003</v>
      </c>
      <c r="G5" s="38">
        <f t="shared" si="0"/>
        <v>2004</v>
      </c>
      <c r="H5" s="38">
        <f t="shared" si="0"/>
        <v>2005</v>
      </c>
      <c r="I5" s="38">
        <f t="shared" si="0"/>
        <v>2006</v>
      </c>
      <c r="J5" s="38">
        <f t="shared" si="0"/>
        <v>2007</v>
      </c>
      <c r="K5" s="38">
        <f t="shared" si="0"/>
        <v>2008</v>
      </c>
      <c r="L5" s="38">
        <f t="shared" si="0"/>
        <v>2009</v>
      </c>
      <c r="M5" s="38">
        <f t="shared" si="0"/>
        <v>2010</v>
      </c>
      <c r="N5" s="38">
        <f t="shared" si="0"/>
        <v>2011</v>
      </c>
      <c r="O5" s="38">
        <f t="shared" si="0"/>
        <v>2012</v>
      </c>
      <c r="P5" s="38">
        <f t="shared" si="0"/>
        <v>2013</v>
      </c>
      <c r="Q5" s="38">
        <f t="shared" si="0"/>
        <v>2014</v>
      </c>
      <c r="R5" s="38">
        <f t="shared" si="0"/>
        <v>2015</v>
      </c>
      <c r="S5" s="38">
        <f t="shared" si="0"/>
        <v>2016</v>
      </c>
      <c r="T5" s="38">
        <f t="shared" si="0"/>
        <v>2017</v>
      </c>
      <c r="U5" s="38">
        <f t="shared" si="0"/>
        <v>2018</v>
      </c>
      <c r="V5" s="38">
        <f t="shared" si="0"/>
        <v>2019</v>
      </c>
      <c r="W5" s="38">
        <f t="shared" si="0"/>
        <v>2020</v>
      </c>
      <c r="X5" s="38">
        <f t="shared" si="0"/>
        <v>2021</v>
      </c>
      <c r="Y5" s="38">
        <f t="shared" si="0"/>
        <v>2022</v>
      </c>
      <c r="Z5" s="38">
        <f t="shared" si="0"/>
        <v>2023</v>
      </c>
      <c r="AA5" s="38">
        <f t="shared" si="0"/>
        <v>2024</v>
      </c>
      <c r="AB5" s="39">
        <f t="shared" si="0"/>
        <v>2025</v>
      </c>
      <c r="AC5" s="40"/>
      <c r="AD5" s="37">
        <v>2000</v>
      </c>
      <c r="AE5" s="38">
        <f>1+AD5</f>
        <v>2001</v>
      </c>
      <c r="AF5" s="38">
        <f t="shared" ref="AF5:BC5" si="1">1+AE5</f>
        <v>2002</v>
      </c>
      <c r="AG5" s="38">
        <f t="shared" si="1"/>
        <v>2003</v>
      </c>
      <c r="AH5" s="38">
        <f t="shared" si="1"/>
        <v>2004</v>
      </c>
      <c r="AI5" s="38">
        <f t="shared" si="1"/>
        <v>2005</v>
      </c>
      <c r="AJ5" s="38">
        <f t="shared" si="1"/>
        <v>2006</v>
      </c>
      <c r="AK5" s="38">
        <f t="shared" si="1"/>
        <v>2007</v>
      </c>
      <c r="AL5" s="38">
        <f t="shared" si="1"/>
        <v>2008</v>
      </c>
      <c r="AM5" s="38">
        <f t="shared" si="1"/>
        <v>2009</v>
      </c>
      <c r="AN5" s="38">
        <f t="shared" si="1"/>
        <v>2010</v>
      </c>
      <c r="AO5" s="38">
        <f t="shared" si="1"/>
        <v>2011</v>
      </c>
      <c r="AP5" s="38">
        <f t="shared" si="1"/>
        <v>2012</v>
      </c>
      <c r="AQ5" s="38">
        <f t="shared" si="1"/>
        <v>2013</v>
      </c>
      <c r="AR5" s="38">
        <f t="shared" si="1"/>
        <v>2014</v>
      </c>
      <c r="AS5" s="38">
        <f t="shared" si="1"/>
        <v>2015</v>
      </c>
      <c r="AT5" s="38">
        <f t="shared" si="1"/>
        <v>2016</v>
      </c>
      <c r="AU5" s="38">
        <f t="shared" si="1"/>
        <v>2017</v>
      </c>
      <c r="AV5" s="38">
        <f t="shared" si="1"/>
        <v>2018</v>
      </c>
      <c r="AW5" s="38">
        <f t="shared" si="1"/>
        <v>2019</v>
      </c>
      <c r="AX5" s="38">
        <f t="shared" si="1"/>
        <v>2020</v>
      </c>
      <c r="AY5" s="38">
        <f t="shared" si="1"/>
        <v>2021</v>
      </c>
      <c r="AZ5" s="38">
        <f t="shared" si="1"/>
        <v>2022</v>
      </c>
      <c r="BA5" s="38">
        <f t="shared" si="1"/>
        <v>2023</v>
      </c>
      <c r="BB5" s="38">
        <f t="shared" si="1"/>
        <v>2024</v>
      </c>
      <c r="BC5" s="39">
        <f t="shared" si="1"/>
        <v>2025</v>
      </c>
      <c r="BD5" s="165"/>
    </row>
    <row r="6" spans="1:56" ht="20" customHeight="1" thickTop="1" thickBot="1">
      <c r="B6" s="94" t="s">
        <v>11</v>
      </c>
      <c r="C6" s="95">
        <f>1/$A$1*'[1]44094418Exp'!BB$263</f>
        <v>3.5643999999999993E-5</v>
      </c>
      <c r="D6" s="96">
        <f>1/$A$1*'[1]44094418Exp'!BC$263</f>
        <v>1.0018399999999999E-4</v>
      </c>
      <c r="E6" s="96">
        <f>1/$A$1*'[1]44094418Exp'!BD$263</f>
        <v>6.2243999999999996E-5</v>
      </c>
      <c r="F6" s="96">
        <f>1/$A$1*'[1]44094418Exp'!BE$263</f>
        <v>7.2473239999999988E-4</v>
      </c>
      <c r="G6" s="96">
        <f>1/$A$1*'[1]44094418Exp'!BF$263</f>
        <v>3.3326099999999995E-4</v>
      </c>
      <c r="H6" s="96">
        <f>1/$A$1*'[1]44094418Exp'!BG$263</f>
        <v>1.5276999999999999E-4</v>
      </c>
      <c r="I6" s="96">
        <f>1/$A$1*'[1]44094418Exp'!BH$263</f>
        <v>3.8835666666666666E-4</v>
      </c>
      <c r="J6" s="96">
        <f>1/$A$1*'[1]44094418Exp'!BI$263</f>
        <v>2.4591549999999999E-4</v>
      </c>
      <c r="K6" s="96">
        <f>1/$A$1*'[1]44094418Exp'!BJ$263</f>
        <v>1.6388399999999999E-4</v>
      </c>
      <c r="L6" s="96">
        <f>1/$A$1*'[1]44094418Exp'!BK$263</f>
        <v>2.92173E-3</v>
      </c>
      <c r="M6" s="96">
        <f>1/$A$1*'[1]44094418Exp'!BL$263</f>
        <v>5.363203999999999E-3</v>
      </c>
      <c r="N6" s="96">
        <f>1/$A$1*'[1]44094418Exp'!BM$263</f>
        <v>4.992954899999999E-3</v>
      </c>
      <c r="O6" s="96">
        <f>1/$A$1*'[1]44094418Exp'!BN$263</f>
        <v>1.986299E-3</v>
      </c>
      <c r="P6" s="96">
        <f>1/$A$1*'[1]44094418Exp'!BO$263</f>
        <v>3.4131650381818181E-3</v>
      </c>
      <c r="Q6" s="96">
        <f>1/$A$1*'[1]44094418Exp'!BP$263</f>
        <v>9.2937822599999994E-3</v>
      </c>
      <c r="R6" s="96">
        <f>1/$A$1*'[1]44094418Exp'!BQ$263</f>
        <v>2.51443472E-3</v>
      </c>
      <c r="S6" s="96">
        <f>1/$A$1*'[1]44094418Exp'!BR$263</f>
        <v>2.298786664545454E-3</v>
      </c>
      <c r="T6" s="96">
        <f>1/$A$1*'[1]44094418Exp'!BS$263</f>
        <v>4.3345361577777778E-3</v>
      </c>
      <c r="U6" s="96">
        <f>1/$A$1*'[1]44094418Exp'!BT$263</f>
        <v>5.300336919999999E-3</v>
      </c>
      <c r="V6" s="96">
        <f>1/$A$1*'[1]44094418Exp'!BU$263</f>
        <v>6.3085118599999993E-3</v>
      </c>
      <c r="W6" s="96">
        <f>1/$A$1*'[1]44094418Exp'!BV$263</f>
        <v>1.1098719799999999E-3</v>
      </c>
      <c r="X6" s="96">
        <f>1/$A$1*'[1]44094418Exp'!BW$263</f>
        <v>2.4081259999999999E-4</v>
      </c>
      <c r="Y6" s="96">
        <f>1/$A$1*'[1]44094418Exp'!BX$263</f>
        <v>2.4081259999999999E-4</v>
      </c>
      <c r="Z6" s="96">
        <f>1/$A$1*'[1]44094418Exp'!BY$263</f>
        <v>2.4081259999999999E-4</v>
      </c>
      <c r="AA6" s="96">
        <f>1/$A$1*'[1]44094418Exp'!BZ$263</f>
        <v>2.4081259999999999E-4</v>
      </c>
      <c r="AB6" s="191">
        <f>1/$A$1*'[1]44094418Exp'!CA$263</f>
        <v>2.4081259999999999E-4</v>
      </c>
      <c r="AC6" s="97"/>
      <c r="AD6" s="98">
        <f>'[1]44094418Exp'!CB$263</f>
        <v>3.4131650381818181E-3</v>
      </c>
      <c r="AE6" s="99">
        <f>'[1]44094418Exp'!CC$263</f>
        <v>9.2937822599999994E-3</v>
      </c>
      <c r="AF6" s="99">
        <f>'[1]44094418Exp'!CD$263</f>
        <v>2.51443472E-3</v>
      </c>
      <c r="AG6" s="99">
        <f>'[1]44094418Exp'!CE$263</f>
        <v>2.298786664545454E-3</v>
      </c>
      <c r="AH6" s="99">
        <f>'[1]44094418Exp'!CF$263</f>
        <v>4.3345361577777778E-3</v>
      </c>
      <c r="AI6" s="99">
        <f>'[1]44094418Exp'!CG$263</f>
        <v>5.300336919999999E-3</v>
      </c>
      <c r="AJ6" s="99">
        <f>'[1]44094418Exp'!CH$263</f>
        <v>6.3085118599999993E-3</v>
      </c>
      <c r="AK6" s="99">
        <f>'[1]44094418Exp'!CI$263</f>
        <v>1.1098719799999999E-3</v>
      </c>
      <c r="AL6" s="99">
        <f>'[1]44094418Exp'!CJ$263</f>
        <v>2.4081259999999999E-4</v>
      </c>
      <c r="AM6" s="99">
        <f>'[1]44094418Exp'!CK$263</f>
        <v>2.4081259999999999E-4</v>
      </c>
      <c r="AN6" s="99">
        <f>'[1]44094418Exp'!CL$263</f>
        <v>2.4081259999999999E-4</v>
      </c>
      <c r="AO6" s="99">
        <f>'[1]44094418Exp'!CM$263</f>
        <v>2.4081259999999999E-4</v>
      </c>
      <c r="AP6" s="99">
        <f>'[1]44094418Exp'!CN$263</f>
        <v>2.4081259999999999E-4</v>
      </c>
      <c r="AQ6" s="99">
        <f>'[1]44094418Exp'!CO$263</f>
        <v>1.0982682182999999E-2</v>
      </c>
      <c r="AR6" s="99">
        <f>'[1]44094418Exp'!CP$263</f>
        <v>2.5907378399999997E-2</v>
      </c>
      <c r="AS6" s="99">
        <f>'[1]44094418Exp'!CQ$263</f>
        <v>1.4098896E-2</v>
      </c>
      <c r="AT6" s="99">
        <f>'[1]44094418Exp'!CR$263</f>
        <v>0.15056653600000003</v>
      </c>
      <c r="AU6" s="99">
        <f>'[1]44094418Exp'!CS$263</f>
        <v>8.1439376899999999E-2</v>
      </c>
      <c r="AV6" s="99">
        <f>'[1]44094418Exp'!CT$263</f>
        <v>3.0211685699999997E-2</v>
      </c>
      <c r="AW6" s="99">
        <f>'[1]44094418Exp'!CU$263</f>
        <v>0.2551046676</v>
      </c>
      <c r="AX6" s="99">
        <f>'[1]44094418Exp'!CV$263</f>
        <v>7.0364560883720936E-2</v>
      </c>
      <c r="AY6" s="99">
        <f>'[1]44094418Exp'!CW$263</f>
        <v>4.1026495200000006E-2</v>
      </c>
      <c r="AZ6" s="99">
        <f>'[1]44094418Exp'!CX$263</f>
        <v>0.6652260718027927</v>
      </c>
      <c r="BA6" s="99">
        <f>'[1]44094418Exp'!CY$263</f>
        <v>1.149226047</v>
      </c>
      <c r="BB6" s="99">
        <f>'[1]44094418Exp'!CZ$263</f>
        <v>1.421998845424965</v>
      </c>
      <c r="BC6" s="192">
        <f>'[1]44094418Exp'!DA$263</f>
        <v>0.60181823999999995</v>
      </c>
      <c r="BD6" s="165"/>
    </row>
    <row r="7" spans="1:56" ht="13" thickTop="1">
      <c r="AD7" s="27"/>
      <c r="AE7" s="27"/>
      <c r="AF7" s="27"/>
      <c r="AG7" s="27"/>
      <c r="AH7" s="27"/>
      <c r="AI7" s="27"/>
      <c r="AJ7" s="27"/>
      <c r="AK7" s="27"/>
      <c r="AL7" s="27"/>
      <c r="AM7" s="27"/>
      <c r="AN7" s="27"/>
      <c r="AO7" s="27"/>
      <c r="AP7" s="27"/>
      <c r="AQ7" s="27"/>
      <c r="AR7" s="27"/>
      <c r="AS7" s="27" t="s">
        <v>84</v>
      </c>
      <c r="AT7" s="27"/>
      <c r="AU7" s="27"/>
      <c r="AV7" s="27"/>
      <c r="AW7" s="27"/>
      <c r="AX7" s="27"/>
      <c r="AY7" s="27"/>
      <c r="AZ7" s="27"/>
      <c r="BA7" s="27"/>
      <c r="BB7" s="27"/>
      <c r="BC7" s="27"/>
    </row>
    <row r="8" spans="1:56">
      <c r="AD8" s="27"/>
      <c r="AE8" s="27"/>
      <c r="AF8" s="27"/>
      <c r="AG8" s="27"/>
      <c r="AH8" s="27"/>
      <c r="AI8" s="27"/>
      <c r="AJ8" s="27"/>
      <c r="AK8" s="27"/>
      <c r="AL8" s="27"/>
      <c r="AM8" s="27"/>
      <c r="AN8" s="27"/>
      <c r="AO8" s="27"/>
      <c r="AP8" s="27"/>
      <c r="AQ8" s="27"/>
      <c r="AR8" s="27"/>
      <c r="AS8" s="27"/>
      <c r="AT8" s="27"/>
      <c r="AU8" s="27"/>
      <c r="AV8" s="27"/>
      <c r="AW8" s="27"/>
      <c r="AX8" s="27"/>
      <c r="AY8" s="27"/>
      <c r="AZ8" s="27"/>
      <c r="BA8" s="27"/>
      <c r="BB8" s="27"/>
      <c r="BC8" s="27"/>
    </row>
    <row r="9" spans="1:56">
      <c r="V9" s="242"/>
      <c r="W9" s="242"/>
      <c r="X9" s="242"/>
      <c r="Y9" s="242"/>
      <c r="Z9" s="242"/>
      <c r="AA9" s="242"/>
      <c r="AB9" s="242"/>
      <c r="AC9" s="242"/>
      <c r="AD9" s="27"/>
      <c r="AE9" s="27"/>
      <c r="AF9" s="27"/>
      <c r="AG9" s="27"/>
      <c r="AH9" s="27"/>
      <c r="AI9" s="27"/>
      <c r="AJ9" s="27"/>
      <c r="AK9" s="27"/>
      <c r="AL9" s="27"/>
      <c r="AM9" s="27"/>
      <c r="AN9" s="27"/>
      <c r="AO9" s="27"/>
      <c r="AP9" s="27"/>
      <c r="AQ9" s="27"/>
      <c r="AR9" s="27"/>
      <c r="AS9" s="27"/>
      <c r="AT9" s="27"/>
      <c r="AU9" s="27"/>
      <c r="AV9" s="27"/>
      <c r="AW9" s="27"/>
      <c r="AX9" s="27"/>
      <c r="AY9" s="27"/>
      <c r="AZ9" s="27"/>
      <c r="BA9" s="27"/>
      <c r="BB9" s="27"/>
      <c r="BC9" s="27"/>
    </row>
    <row r="10" spans="1:56">
      <c r="V10" s="242"/>
      <c r="W10" s="242"/>
      <c r="X10" s="242"/>
      <c r="Y10" s="242"/>
      <c r="Z10" s="242"/>
      <c r="AA10" s="242"/>
      <c r="AB10" s="242"/>
      <c r="AC10" s="242"/>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row>
    <row r="11" spans="1:56">
      <c r="V11" s="242"/>
      <c r="W11" s="242"/>
      <c r="X11" s="242"/>
      <c r="Y11" s="242"/>
      <c r="Z11" s="242"/>
      <c r="AA11" s="242"/>
      <c r="AB11" s="242"/>
      <c r="AC11" s="242"/>
      <c r="AD11" s="27"/>
      <c r="AE11" s="27"/>
      <c r="AF11" s="27"/>
      <c r="AG11" s="27"/>
      <c r="AH11" s="27"/>
      <c r="AI11" s="27"/>
      <c r="AJ11" s="27"/>
      <c r="AK11" s="27"/>
      <c r="AL11" s="27"/>
      <c r="AM11" s="27"/>
      <c r="AN11" s="27"/>
      <c r="AO11" s="27"/>
      <c r="AP11" s="27"/>
      <c r="AQ11" s="27"/>
      <c r="AR11" s="27"/>
      <c r="AS11" s="27"/>
      <c r="AT11" s="27"/>
      <c r="AU11" s="27"/>
      <c r="AV11" s="27"/>
      <c r="AW11" s="27"/>
      <c r="AX11" s="27"/>
      <c r="AY11" s="27"/>
      <c r="AZ11" s="27"/>
      <c r="BA11" s="27"/>
      <c r="BB11" s="27"/>
      <c r="BC11" s="27"/>
    </row>
    <row r="12" spans="1:56">
      <c r="V12" s="242"/>
      <c r="W12" s="242"/>
      <c r="X12" s="242"/>
      <c r="Y12" s="242"/>
      <c r="Z12" s="242"/>
      <c r="AA12" s="242"/>
      <c r="AB12" s="242"/>
      <c r="AC12" s="242"/>
      <c r="AD12" s="27"/>
      <c r="AE12" s="27"/>
      <c r="AF12" s="27"/>
      <c r="AG12" s="27"/>
      <c r="AH12" s="27"/>
      <c r="AI12" s="27"/>
      <c r="AJ12" s="27"/>
      <c r="AK12" s="27"/>
      <c r="AL12" s="27"/>
      <c r="AM12" s="27"/>
      <c r="AN12" s="27"/>
      <c r="AO12" s="27"/>
      <c r="AP12" s="27"/>
      <c r="AQ12" s="27"/>
      <c r="AR12" s="27"/>
      <c r="AS12" s="27"/>
      <c r="AT12" s="27"/>
      <c r="AU12" s="27"/>
      <c r="AV12" s="27"/>
      <c r="AW12" s="27"/>
      <c r="AX12" s="27"/>
      <c r="AY12" s="27"/>
      <c r="AZ12" s="27"/>
      <c r="BA12" s="27"/>
      <c r="BB12" s="27"/>
      <c r="BC12" s="27"/>
    </row>
    <row r="13" spans="1:56">
      <c r="V13" s="242"/>
      <c r="W13" s="242"/>
      <c r="X13" s="242"/>
      <c r="Y13" s="242"/>
      <c r="Z13" s="242"/>
      <c r="AA13" s="242"/>
      <c r="AB13" s="242"/>
      <c r="AC13" s="242"/>
      <c r="AD13" s="27"/>
      <c r="AE13" s="27"/>
      <c r="AF13" s="27"/>
      <c r="AG13" s="27"/>
      <c r="AH13" s="27"/>
      <c r="AI13" s="27"/>
      <c r="AJ13" s="27"/>
      <c r="AK13" s="27"/>
      <c r="AL13" s="27"/>
      <c r="AM13" s="27"/>
      <c r="AN13" s="27"/>
      <c r="AO13" s="27"/>
      <c r="AP13" s="27"/>
      <c r="AQ13" s="27"/>
      <c r="AR13" s="27"/>
      <c r="AS13" s="27"/>
      <c r="AT13" s="27"/>
      <c r="AU13" s="27"/>
      <c r="AV13" s="27"/>
      <c r="AW13" s="27"/>
      <c r="AX13" s="27"/>
      <c r="AY13" s="27"/>
      <c r="AZ13" s="27"/>
      <c r="BA13" s="27"/>
      <c r="BB13" s="27"/>
      <c r="BC13" s="27"/>
    </row>
    <row r="14" spans="1:56">
      <c r="V14" s="242"/>
      <c r="W14" s="242"/>
      <c r="X14" s="242"/>
      <c r="Y14" s="242"/>
      <c r="Z14" s="242"/>
      <c r="AA14" s="242"/>
      <c r="AB14" s="242"/>
      <c r="AC14" s="242"/>
      <c r="AD14" s="27"/>
      <c r="AE14" s="27"/>
      <c r="AF14" s="27"/>
      <c r="AG14" s="27"/>
      <c r="AH14" s="27"/>
      <c r="AI14" s="27"/>
      <c r="AJ14" s="27"/>
      <c r="AK14" s="27"/>
      <c r="AL14" s="27"/>
      <c r="AM14" s="27"/>
      <c r="AN14" s="27"/>
      <c r="AO14" s="27"/>
      <c r="AP14" s="27"/>
      <c r="AQ14" s="27"/>
      <c r="AR14" s="27"/>
      <c r="AS14" s="27"/>
      <c r="AT14" s="27"/>
      <c r="AU14" s="27"/>
      <c r="AV14" s="27"/>
      <c r="AW14" s="27"/>
      <c r="AX14" s="27"/>
      <c r="AY14" s="27"/>
      <c r="AZ14" s="27"/>
      <c r="BA14" s="27"/>
      <c r="BB14" s="27"/>
      <c r="BC14" s="27"/>
    </row>
    <row r="15" spans="1:56">
      <c r="V15" s="242"/>
      <c r="W15" s="242"/>
      <c r="X15" s="242"/>
      <c r="Y15" s="242"/>
      <c r="Z15" s="242"/>
      <c r="AA15" s="242"/>
      <c r="AB15" s="242"/>
      <c r="AC15" s="242"/>
      <c r="AD15" s="27"/>
      <c r="AE15" s="27"/>
      <c r="AF15" s="27"/>
      <c r="AG15" s="27"/>
      <c r="AH15" s="27"/>
      <c r="AI15" s="27"/>
      <c r="AJ15" s="27"/>
      <c r="AK15" s="27"/>
      <c r="AL15" s="27"/>
      <c r="AM15" s="27"/>
      <c r="AN15" s="27"/>
      <c r="AO15" s="27"/>
      <c r="AP15" s="27"/>
      <c r="AQ15" s="27"/>
      <c r="AR15" s="27"/>
      <c r="AS15" s="27"/>
      <c r="AT15" s="27"/>
      <c r="AU15" s="27"/>
      <c r="AV15" s="27"/>
      <c r="AW15" s="27"/>
      <c r="AX15" s="27"/>
      <c r="AY15" s="27"/>
      <c r="AZ15" s="27"/>
      <c r="BA15" s="27"/>
      <c r="BB15" s="27"/>
      <c r="BC15" s="27"/>
    </row>
    <row r="16" spans="1:56">
      <c r="AD16" s="27"/>
      <c r="AE16" s="27"/>
      <c r="AF16" s="27"/>
      <c r="AG16" s="27"/>
      <c r="AH16" s="27"/>
      <c r="AI16" s="27"/>
      <c r="AJ16" s="27"/>
      <c r="AK16" s="27"/>
      <c r="AL16" s="27"/>
      <c r="AM16" s="27"/>
      <c r="AN16" s="27"/>
      <c r="AO16" s="27"/>
      <c r="AP16" s="27"/>
      <c r="AQ16" s="27"/>
      <c r="AR16" s="27"/>
      <c r="AS16" s="27"/>
      <c r="AT16" s="27"/>
      <c r="AU16" s="27"/>
      <c r="AV16" s="27"/>
      <c r="AW16" s="27"/>
      <c r="AX16" s="27"/>
      <c r="AY16" s="27"/>
      <c r="AZ16" s="27"/>
      <c r="BA16" s="27"/>
      <c r="BB16" s="27"/>
      <c r="BC16" s="27"/>
    </row>
    <row r="17" spans="30:55">
      <c r="AD17" s="27"/>
      <c r="AE17" s="27"/>
      <c r="AF17" s="27"/>
      <c r="AG17" s="27"/>
      <c r="AH17" s="27"/>
      <c r="AI17" s="27"/>
      <c r="AJ17" s="27"/>
      <c r="AK17" s="27"/>
      <c r="AL17" s="27"/>
      <c r="AM17" s="27"/>
      <c r="AN17" s="27"/>
      <c r="AO17" s="27"/>
      <c r="AP17" s="27"/>
      <c r="AQ17" s="27"/>
      <c r="AR17" s="27"/>
      <c r="AS17" s="27"/>
      <c r="AT17" s="27"/>
      <c r="AU17" s="27"/>
      <c r="AV17" s="27"/>
      <c r="AW17" s="27"/>
      <c r="AX17" s="27"/>
      <c r="AY17" s="27"/>
      <c r="AZ17" s="27"/>
      <c r="BA17" s="27"/>
      <c r="BB17" s="27"/>
      <c r="BC17" s="27"/>
    </row>
    <row r="18" spans="30:55">
      <c r="AD18" s="27"/>
      <c r="AE18" s="27"/>
      <c r="AF18" s="27"/>
      <c r="AG18" s="27"/>
      <c r="AH18" s="27"/>
      <c r="AI18" s="27"/>
      <c r="AJ18" s="27"/>
      <c r="AK18" s="27"/>
      <c r="AL18" s="27"/>
      <c r="AM18" s="27"/>
      <c r="AN18" s="27"/>
      <c r="AO18" s="27"/>
      <c r="AP18" s="27"/>
      <c r="AQ18" s="27"/>
      <c r="AR18" s="27"/>
      <c r="AS18" s="27"/>
      <c r="AT18" s="27"/>
      <c r="AU18" s="27"/>
      <c r="AV18" s="27"/>
      <c r="AW18" s="27"/>
      <c r="AX18" s="27"/>
      <c r="AY18" s="27"/>
      <c r="AZ18" s="27"/>
      <c r="BA18" s="27"/>
      <c r="BB18" s="27"/>
      <c r="BC18" s="27"/>
    </row>
    <row r="19" spans="30:55">
      <c r="AD19" s="27"/>
      <c r="AE19" s="27"/>
      <c r="AF19" s="27"/>
      <c r="AG19" s="27"/>
      <c r="AH19" s="27"/>
      <c r="AI19" s="27"/>
      <c r="AJ19" s="27"/>
      <c r="AK19" s="27"/>
      <c r="AL19" s="27"/>
      <c r="AM19" s="27"/>
      <c r="AN19" s="27"/>
      <c r="AO19" s="27"/>
      <c r="AP19" s="27"/>
      <c r="AQ19" s="27"/>
      <c r="AR19" s="27"/>
      <c r="AS19" s="27"/>
      <c r="AT19" s="27"/>
      <c r="AU19" s="27"/>
      <c r="AV19" s="27"/>
      <c r="AW19" s="27"/>
      <c r="AX19" s="27"/>
      <c r="AY19" s="27"/>
      <c r="AZ19" s="27"/>
      <c r="BA19" s="27"/>
      <c r="BB19" s="27"/>
      <c r="BC19" s="27"/>
    </row>
    <row r="20" spans="30:55">
      <c r="AD20" s="27"/>
      <c r="AE20" s="27"/>
      <c r="AF20" s="27"/>
      <c r="AG20" s="27"/>
      <c r="AH20" s="27"/>
      <c r="AI20" s="27"/>
      <c r="AJ20" s="27"/>
      <c r="AK20" s="27"/>
      <c r="AL20" s="27"/>
      <c r="AM20" s="27"/>
      <c r="AN20" s="27"/>
      <c r="AO20" s="27"/>
      <c r="AP20" s="27"/>
      <c r="AQ20" s="27"/>
      <c r="AR20" s="27"/>
      <c r="AS20" s="27"/>
      <c r="AT20" s="27"/>
      <c r="AU20" s="27"/>
      <c r="AV20" s="27"/>
      <c r="AW20" s="27"/>
      <c r="AX20" s="27"/>
      <c r="AY20" s="27"/>
      <c r="AZ20" s="27"/>
      <c r="BA20" s="27"/>
      <c r="BB20" s="27"/>
      <c r="BC20" s="27"/>
    </row>
    <row r="21" spans="30:55">
      <c r="AD21" s="27"/>
      <c r="AE21" s="27"/>
      <c r="AF21" s="27"/>
      <c r="AG21" s="27"/>
      <c r="AH21" s="27"/>
      <c r="AI21" s="27"/>
      <c r="AJ21" s="27"/>
      <c r="AK21" s="27"/>
      <c r="AL21" s="27"/>
      <c r="AM21" s="27"/>
      <c r="AN21" s="27"/>
      <c r="AO21" s="27"/>
      <c r="AP21" s="27"/>
      <c r="AQ21" s="27"/>
      <c r="AR21" s="27"/>
      <c r="AS21" s="27"/>
      <c r="AT21" s="27"/>
      <c r="AU21" s="27"/>
      <c r="AV21" s="27"/>
      <c r="AW21" s="27"/>
      <c r="AX21" s="27"/>
      <c r="AY21" s="27"/>
      <c r="AZ21" s="27"/>
      <c r="BA21" s="27"/>
      <c r="BB21" s="27"/>
      <c r="BC21" s="27"/>
    </row>
    <row r="22" spans="30:55">
      <c r="AD22" s="27"/>
      <c r="AE22" s="27"/>
      <c r="AF22" s="27"/>
      <c r="AG22" s="27"/>
      <c r="AH22" s="27"/>
      <c r="AI22" s="27"/>
      <c r="AJ22" s="27"/>
      <c r="AK22" s="27"/>
      <c r="AL22" s="27"/>
      <c r="AM22" s="27"/>
      <c r="AN22" s="27"/>
      <c r="AO22" s="27"/>
      <c r="AP22" s="27"/>
      <c r="AQ22" s="27"/>
      <c r="AR22" s="27"/>
      <c r="AS22" s="27"/>
      <c r="AT22" s="27"/>
      <c r="AU22" s="27"/>
      <c r="AV22" s="27"/>
      <c r="AW22" s="27"/>
      <c r="AX22" s="27"/>
      <c r="AY22" s="27"/>
      <c r="AZ22" s="27"/>
      <c r="BA22" s="27"/>
      <c r="BB22" s="27"/>
      <c r="BC22" s="27"/>
    </row>
    <row r="23" spans="30:55">
      <c r="AD23" s="27"/>
      <c r="AE23" s="27"/>
      <c r="AF23" s="27"/>
      <c r="AG23" s="27"/>
      <c r="AH23" s="27"/>
      <c r="AI23" s="27"/>
      <c r="AJ23" s="27"/>
      <c r="AK23" s="27"/>
      <c r="AL23" s="27"/>
      <c r="AM23" s="27"/>
      <c r="AN23" s="27"/>
      <c r="AO23" s="27"/>
      <c r="AP23" s="27"/>
      <c r="AQ23" s="27"/>
      <c r="AR23" s="27"/>
      <c r="AS23" s="27"/>
      <c r="AT23" s="27"/>
      <c r="AU23" s="27"/>
      <c r="AV23" s="27"/>
      <c r="AW23" s="27"/>
      <c r="AX23" s="27"/>
      <c r="AY23" s="27"/>
      <c r="AZ23" s="27"/>
      <c r="BA23" s="27"/>
      <c r="BB23" s="27"/>
      <c r="BC23" s="27"/>
    </row>
    <row r="24" spans="30:55">
      <c r="AD24" s="27"/>
      <c r="AE24" s="27"/>
      <c r="AF24" s="27"/>
      <c r="AG24" s="27"/>
      <c r="AH24" s="27"/>
      <c r="AI24" s="27"/>
      <c r="AJ24" s="27"/>
      <c r="AK24" s="27"/>
      <c r="AL24" s="27"/>
      <c r="AM24" s="27"/>
      <c r="AN24" s="27"/>
      <c r="AO24" s="27"/>
      <c r="AP24" s="27"/>
      <c r="AQ24" s="27"/>
      <c r="AR24" s="27"/>
      <c r="AS24" s="27"/>
      <c r="AT24" s="27"/>
      <c r="AU24" s="27"/>
      <c r="AV24" s="27"/>
      <c r="AW24" s="27"/>
      <c r="AX24" s="27"/>
      <c r="AY24" s="27"/>
      <c r="AZ24" s="27"/>
      <c r="BA24" s="27"/>
      <c r="BB24" s="27"/>
      <c r="BC24" s="27"/>
    </row>
    <row r="25" spans="30:55">
      <c r="AD25" s="27"/>
      <c r="AE25" s="27"/>
      <c r="AF25" s="27"/>
      <c r="AG25" s="27"/>
      <c r="AH25" s="27"/>
      <c r="AI25" s="27"/>
      <c r="AJ25" s="27"/>
      <c r="AK25" s="27"/>
      <c r="AL25" s="27"/>
      <c r="AM25" s="27"/>
      <c r="AN25" s="27"/>
      <c r="AO25" s="27"/>
      <c r="AP25" s="27"/>
      <c r="AQ25" s="27"/>
      <c r="AR25" s="27"/>
      <c r="AS25" s="27"/>
      <c r="AT25" s="27"/>
      <c r="AU25" s="27"/>
      <c r="AV25" s="27"/>
      <c r="AW25" s="27"/>
      <c r="AX25" s="27"/>
      <c r="AY25" s="27"/>
      <c r="AZ25" s="27"/>
      <c r="BA25" s="27"/>
      <c r="BB25" s="27"/>
      <c r="BC25" s="27"/>
    </row>
    <row r="26" spans="30:55">
      <c r="AD26" s="27"/>
      <c r="AE26" s="27"/>
      <c r="AF26" s="27"/>
      <c r="AG26" s="27"/>
      <c r="AH26" s="27"/>
      <c r="AI26" s="27"/>
      <c r="AJ26" s="27"/>
      <c r="AK26" s="27"/>
      <c r="AL26" s="27"/>
      <c r="AM26" s="27"/>
      <c r="AN26" s="27"/>
      <c r="AO26" s="27"/>
      <c r="AP26" s="27"/>
      <c r="AQ26" s="27"/>
      <c r="AR26" s="27"/>
      <c r="AS26" s="27"/>
      <c r="AT26" s="27"/>
      <c r="AU26" s="27"/>
      <c r="AV26" s="27"/>
      <c r="AW26" s="27"/>
      <c r="AX26" s="27"/>
      <c r="AY26" s="27"/>
      <c r="AZ26" s="27"/>
      <c r="BA26" s="27"/>
      <c r="BB26" s="27"/>
      <c r="BC26" s="27"/>
    </row>
    <row r="27" spans="30:55">
      <c r="AD27" s="27"/>
      <c r="AE27" s="27"/>
      <c r="AF27" s="27"/>
      <c r="AG27" s="27"/>
      <c r="AH27" s="27"/>
      <c r="AI27" s="27"/>
      <c r="AJ27" s="27"/>
      <c r="AK27" s="27"/>
      <c r="AL27" s="27"/>
      <c r="AM27" s="27"/>
      <c r="AN27" s="27"/>
      <c r="AO27" s="27"/>
      <c r="AP27" s="27"/>
      <c r="AQ27" s="27"/>
      <c r="AR27" s="27"/>
      <c r="AS27" s="27"/>
      <c r="AT27" s="27"/>
      <c r="AU27" s="27"/>
      <c r="AV27" s="27"/>
      <c r="AW27" s="27"/>
      <c r="AX27" s="27"/>
      <c r="AY27" s="27"/>
      <c r="AZ27" s="27"/>
      <c r="BA27" s="27"/>
      <c r="BB27" s="27"/>
      <c r="BC27" s="27"/>
    </row>
    <row r="28" spans="30:55">
      <c r="AD28" s="27"/>
      <c r="AE28" s="27"/>
      <c r="AF28" s="27"/>
      <c r="AG28" s="27"/>
      <c r="AH28" s="27"/>
      <c r="AI28" s="27"/>
      <c r="AJ28" s="27"/>
      <c r="AK28" s="27"/>
      <c r="AL28" s="27"/>
      <c r="AM28" s="27"/>
      <c r="AN28" s="27"/>
      <c r="AO28" s="27"/>
      <c r="AP28" s="27"/>
      <c r="AQ28" s="27"/>
      <c r="AR28" s="27"/>
      <c r="AS28" s="27"/>
      <c r="AT28" s="27"/>
      <c r="AU28" s="27"/>
      <c r="AV28" s="27"/>
      <c r="AW28" s="27"/>
      <c r="AX28" s="27"/>
      <c r="AY28" s="27"/>
      <c r="AZ28" s="27"/>
      <c r="BA28" s="27"/>
      <c r="BB28" s="27"/>
      <c r="BC28" s="27"/>
    </row>
    <row r="29" spans="30:55">
      <c r="AD29" s="27"/>
      <c r="AE29" s="27"/>
      <c r="AF29" s="27"/>
      <c r="AG29" s="27"/>
      <c r="AH29" s="27"/>
      <c r="AI29" s="27"/>
      <c r="AJ29" s="27"/>
      <c r="AK29" s="27"/>
      <c r="AL29" s="27"/>
      <c r="AM29" s="27"/>
      <c r="AN29" s="27"/>
      <c r="AO29" s="27"/>
      <c r="AP29" s="27"/>
      <c r="AQ29" s="27"/>
      <c r="AR29" s="27"/>
      <c r="AS29" s="27"/>
      <c r="AT29" s="27"/>
      <c r="AU29" s="27"/>
      <c r="AV29" s="27"/>
      <c r="AW29" s="27"/>
      <c r="AX29" s="27"/>
      <c r="AY29" s="27"/>
      <c r="AZ29" s="27"/>
      <c r="BA29" s="27"/>
      <c r="BB29" s="27"/>
      <c r="BC29" s="27"/>
    </row>
    <row r="30" spans="30:55">
      <c r="AD30" s="27"/>
      <c r="AE30" s="27"/>
      <c r="AF30" s="27"/>
      <c r="AG30" s="27"/>
      <c r="AH30" s="27"/>
      <c r="AI30" s="27"/>
      <c r="AJ30" s="27"/>
      <c r="AK30" s="27"/>
      <c r="AL30" s="27"/>
      <c r="AM30" s="27"/>
      <c r="AN30" s="27"/>
      <c r="AO30" s="27"/>
      <c r="AP30" s="27"/>
      <c r="AQ30" s="27"/>
      <c r="AR30" s="27"/>
      <c r="AS30" s="27"/>
      <c r="AT30" s="27"/>
      <c r="AU30" s="27"/>
      <c r="AV30" s="27"/>
      <c r="AW30" s="27"/>
      <c r="AX30" s="27"/>
      <c r="AY30" s="27"/>
      <c r="AZ30" s="27"/>
      <c r="BA30" s="27"/>
      <c r="BB30" s="27"/>
      <c r="BC30" s="27"/>
    </row>
    <row r="31" spans="30:55">
      <c r="AD31" s="27"/>
      <c r="AE31" s="27"/>
      <c r="AF31" s="27"/>
      <c r="AG31" s="27"/>
      <c r="AH31" s="27"/>
      <c r="AI31" s="27"/>
      <c r="AJ31" s="27"/>
      <c r="AK31" s="27"/>
      <c r="AL31" s="27"/>
      <c r="AM31" s="27"/>
      <c r="AN31" s="27"/>
      <c r="AO31" s="27"/>
      <c r="AP31" s="27"/>
      <c r="AQ31" s="27"/>
      <c r="AR31" s="27"/>
      <c r="AS31" s="27"/>
      <c r="AT31" s="27"/>
      <c r="AU31" s="27"/>
      <c r="AV31" s="27"/>
      <c r="AW31" s="27"/>
      <c r="AX31" s="27"/>
      <c r="AY31" s="27"/>
      <c r="AZ31" s="27"/>
      <c r="BA31" s="27"/>
      <c r="BB31" s="27"/>
      <c r="BC31" s="27"/>
    </row>
    <row r="32" spans="30:55">
      <c r="AD32" s="27"/>
      <c r="AE32" s="27"/>
      <c r="AF32" s="27"/>
      <c r="AG32" s="27"/>
      <c r="AH32" s="27"/>
      <c r="AI32" s="27"/>
      <c r="AJ32" s="27"/>
      <c r="AK32" s="27"/>
      <c r="AL32" s="27"/>
      <c r="AM32" s="27"/>
      <c r="AN32" s="27"/>
      <c r="AO32" s="27"/>
      <c r="AP32" s="27"/>
      <c r="AQ32" s="27"/>
      <c r="AR32" s="27"/>
      <c r="AS32" s="27"/>
      <c r="AT32" s="27"/>
      <c r="AU32" s="27"/>
      <c r="AV32" s="27"/>
      <c r="AW32" s="27"/>
      <c r="AX32" s="27"/>
      <c r="AY32" s="27"/>
      <c r="AZ32" s="27"/>
      <c r="BA32" s="27"/>
      <c r="BB32" s="27"/>
      <c r="BC32" s="27"/>
    </row>
    <row r="33" spans="30:55">
      <c r="AD33" s="27"/>
      <c r="AE33" s="27"/>
      <c r="AF33" s="27"/>
      <c r="AG33" s="27"/>
      <c r="AH33" s="27"/>
      <c r="AI33" s="27"/>
      <c r="AJ33" s="27"/>
      <c r="AK33" s="27"/>
      <c r="AL33" s="27"/>
      <c r="AM33" s="27"/>
      <c r="AN33" s="27"/>
      <c r="AO33" s="27"/>
      <c r="AP33" s="27"/>
      <c r="AQ33" s="27"/>
      <c r="AR33" s="27"/>
      <c r="AS33" s="27"/>
      <c r="AT33" s="27"/>
      <c r="AU33" s="27"/>
      <c r="AV33" s="27"/>
      <c r="AW33" s="27"/>
      <c r="AX33" s="27"/>
      <c r="AY33" s="27"/>
      <c r="AZ33" s="27"/>
      <c r="BA33" s="27"/>
      <c r="BB33" s="27"/>
      <c r="BC33" s="27"/>
    </row>
    <row r="34" spans="30:55">
      <c r="AD34" s="27"/>
      <c r="AE34" s="27"/>
      <c r="AF34" s="27"/>
      <c r="AG34" s="27"/>
      <c r="AH34" s="27"/>
      <c r="AI34" s="27"/>
      <c r="AJ34" s="27"/>
      <c r="AK34" s="27"/>
      <c r="AL34" s="27"/>
      <c r="AM34" s="27"/>
      <c r="AN34" s="27"/>
      <c r="AO34" s="27"/>
      <c r="AP34" s="27"/>
      <c r="AQ34" s="27"/>
      <c r="AR34" s="27"/>
      <c r="AS34" s="27"/>
      <c r="AT34" s="27"/>
      <c r="AU34" s="27"/>
      <c r="AV34" s="27"/>
      <c r="AW34" s="27"/>
      <c r="AX34" s="27"/>
      <c r="AY34" s="27"/>
      <c r="AZ34" s="27"/>
      <c r="BA34" s="27"/>
      <c r="BB34" s="27"/>
      <c r="BC34" s="27"/>
    </row>
    <row r="35" spans="30:55">
      <c r="AD35" s="27"/>
      <c r="AE35" s="27"/>
      <c r="AF35" s="27"/>
      <c r="AG35" s="27"/>
      <c r="AH35" s="27"/>
      <c r="AI35" s="27"/>
      <c r="AJ35" s="27"/>
      <c r="AK35" s="27"/>
      <c r="AL35" s="27"/>
      <c r="AM35" s="27"/>
      <c r="AN35" s="27"/>
      <c r="AO35" s="27"/>
      <c r="AP35" s="27"/>
      <c r="AQ35" s="27"/>
      <c r="AR35" s="27"/>
      <c r="AS35" s="27"/>
      <c r="AT35" s="27"/>
      <c r="AU35" s="27"/>
      <c r="AV35" s="27"/>
      <c r="AW35" s="27"/>
      <c r="AX35" s="27"/>
      <c r="AY35" s="27"/>
      <c r="AZ35" s="27"/>
      <c r="BA35" s="27"/>
      <c r="BB35" s="27"/>
      <c r="BC35" s="27"/>
    </row>
    <row r="36" spans="30:55">
      <c r="AD36" s="27"/>
      <c r="AE36" s="27"/>
      <c r="AF36" s="27"/>
      <c r="AG36" s="27"/>
      <c r="AH36" s="27"/>
      <c r="AI36" s="27"/>
      <c r="AJ36" s="27"/>
      <c r="AK36" s="27"/>
      <c r="AL36" s="27"/>
      <c r="AM36" s="27"/>
      <c r="AN36" s="27"/>
      <c r="AO36" s="27"/>
      <c r="AP36" s="27"/>
      <c r="AQ36" s="27"/>
      <c r="AR36" s="27"/>
      <c r="AS36" s="27"/>
      <c r="AT36" s="27"/>
      <c r="AU36" s="27"/>
      <c r="AV36" s="27"/>
      <c r="AW36" s="27"/>
      <c r="AX36" s="27"/>
      <c r="AY36" s="27"/>
      <c r="AZ36" s="27"/>
      <c r="BA36" s="27"/>
      <c r="BB36" s="27"/>
      <c r="BC36" s="27"/>
    </row>
    <row r="37" spans="30:55">
      <c r="AD37" s="27"/>
      <c r="AE37" s="27"/>
      <c r="AF37" s="27"/>
      <c r="AG37" s="27"/>
      <c r="AH37" s="27"/>
      <c r="AI37" s="27"/>
      <c r="AJ37" s="27"/>
      <c r="AK37" s="27"/>
      <c r="AL37" s="27"/>
      <c r="AM37" s="27"/>
      <c r="AN37" s="27"/>
      <c r="AO37" s="27"/>
      <c r="AP37" s="27"/>
      <c r="AQ37" s="27"/>
      <c r="AR37" s="27"/>
      <c r="AS37" s="27"/>
      <c r="AT37" s="27"/>
      <c r="AU37" s="27"/>
      <c r="AV37" s="27"/>
      <c r="AW37" s="27"/>
      <c r="AX37" s="27"/>
      <c r="AY37" s="27"/>
      <c r="AZ37" s="27"/>
      <c r="BA37" s="27"/>
      <c r="BB37" s="27"/>
      <c r="BC37" s="27"/>
    </row>
    <row r="38" spans="30:55">
      <c r="AD38" s="27"/>
      <c r="AE38" s="27"/>
      <c r="AF38" s="27"/>
      <c r="AG38" s="27"/>
      <c r="AH38" s="27"/>
      <c r="AI38" s="27"/>
      <c r="AJ38" s="27"/>
      <c r="AK38" s="27"/>
      <c r="AL38" s="27"/>
      <c r="AM38" s="27"/>
      <c r="AN38" s="27"/>
      <c r="AO38" s="27"/>
      <c r="AP38" s="27"/>
      <c r="AQ38" s="27"/>
      <c r="AR38" s="27"/>
      <c r="AS38" s="27"/>
      <c r="AT38" s="27"/>
      <c r="AU38" s="27"/>
      <c r="AV38" s="27"/>
      <c r="AW38" s="27"/>
      <c r="AX38" s="27"/>
      <c r="AY38" s="27"/>
      <c r="AZ38" s="27"/>
      <c r="BA38" s="27"/>
      <c r="BB38" s="27"/>
      <c r="BC38" s="27"/>
    </row>
    <row r="39" spans="30:55">
      <c r="AD39" s="27"/>
      <c r="AE39" s="27"/>
      <c r="AF39" s="27"/>
      <c r="AG39" s="27"/>
      <c r="AH39" s="27"/>
      <c r="AI39" s="27"/>
      <c r="AJ39" s="27"/>
      <c r="AK39" s="27"/>
      <c r="AL39" s="27"/>
      <c r="AM39" s="27"/>
      <c r="AN39" s="27"/>
      <c r="AO39" s="27"/>
      <c r="AP39" s="27"/>
      <c r="AQ39" s="27"/>
      <c r="AR39" s="27"/>
      <c r="AS39" s="27"/>
      <c r="AT39" s="27"/>
      <c r="AU39" s="27"/>
      <c r="AV39" s="27"/>
      <c r="AW39" s="27"/>
      <c r="AX39" s="27"/>
      <c r="AY39" s="27"/>
      <c r="AZ39" s="27"/>
      <c r="BA39" s="27"/>
      <c r="BB39" s="27"/>
      <c r="BC39" s="27"/>
    </row>
    <row r="40" spans="30:55">
      <c r="AD40" s="27"/>
      <c r="AE40" s="27"/>
      <c r="AF40" s="27"/>
      <c r="AG40" s="27"/>
      <c r="AH40" s="27"/>
      <c r="AI40" s="27"/>
      <c r="AJ40" s="27"/>
      <c r="AK40" s="27"/>
      <c r="AL40" s="27"/>
      <c r="AM40" s="27"/>
      <c r="AN40" s="27"/>
      <c r="AO40" s="27"/>
      <c r="AP40" s="27"/>
      <c r="AQ40" s="27"/>
      <c r="AR40" s="27"/>
      <c r="AS40" s="27"/>
      <c r="AT40" s="27"/>
      <c r="AU40" s="27"/>
      <c r="AV40" s="27"/>
      <c r="AW40" s="27"/>
      <c r="AX40" s="27"/>
      <c r="AY40" s="27"/>
      <c r="AZ40" s="27"/>
      <c r="BA40" s="27"/>
      <c r="BB40" s="27"/>
      <c r="BC40" s="27"/>
    </row>
    <row r="41" spans="30:55">
      <c r="AD41" s="27"/>
      <c r="AE41" s="27"/>
      <c r="AF41" s="27"/>
      <c r="AG41" s="27"/>
      <c r="AH41" s="27"/>
      <c r="AI41" s="27"/>
      <c r="AJ41" s="27"/>
      <c r="AK41" s="27"/>
      <c r="AL41" s="27"/>
      <c r="AM41" s="27"/>
      <c r="AN41" s="27"/>
      <c r="AO41" s="27"/>
      <c r="AP41" s="27"/>
      <c r="AQ41" s="27"/>
      <c r="AR41" s="27"/>
      <c r="AS41" s="27"/>
      <c r="AT41" s="27"/>
      <c r="AU41" s="27"/>
      <c r="AV41" s="27"/>
      <c r="AW41" s="27"/>
      <c r="AX41" s="27"/>
      <c r="AY41" s="27"/>
      <c r="AZ41" s="27"/>
      <c r="BA41" s="27"/>
      <c r="BB41" s="27"/>
      <c r="BC41" s="27"/>
    </row>
    <row r="42" spans="30:55">
      <c r="AD42" s="27"/>
      <c r="AE42" s="27"/>
      <c r="AF42" s="27"/>
      <c r="AG42" s="27"/>
      <c r="AH42" s="27"/>
      <c r="AI42" s="27"/>
      <c r="AJ42" s="27"/>
      <c r="AK42" s="27"/>
      <c r="AL42" s="27"/>
      <c r="AM42" s="27"/>
      <c r="AN42" s="27"/>
      <c r="AO42" s="27"/>
      <c r="AP42" s="27"/>
      <c r="AQ42" s="27"/>
      <c r="AR42" s="27"/>
      <c r="AS42" s="27"/>
      <c r="AT42" s="27"/>
      <c r="AU42" s="27"/>
      <c r="AV42" s="27"/>
      <c r="AW42" s="27"/>
      <c r="AX42" s="27"/>
      <c r="AY42" s="27"/>
      <c r="AZ42" s="27"/>
      <c r="BA42" s="27"/>
      <c r="BB42" s="27"/>
      <c r="BC42" s="27"/>
    </row>
    <row r="43" spans="30:55">
      <c r="AD43" s="27"/>
      <c r="AE43" s="27"/>
      <c r="AF43" s="27"/>
      <c r="AG43" s="27"/>
      <c r="AH43" s="27"/>
      <c r="AI43" s="27"/>
      <c r="AJ43" s="27"/>
      <c r="AK43" s="27"/>
      <c r="AL43" s="27"/>
      <c r="AM43" s="27"/>
      <c r="AN43" s="27"/>
      <c r="AO43" s="27"/>
      <c r="AP43" s="27"/>
      <c r="AQ43" s="27"/>
      <c r="AR43" s="27"/>
      <c r="AS43" s="27"/>
      <c r="AT43" s="27"/>
      <c r="AU43" s="27"/>
      <c r="AV43" s="27"/>
      <c r="AW43" s="27"/>
      <c r="AX43" s="27"/>
      <c r="AY43" s="27"/>
      <c r="AZ43" s="27"/>
      <c r="BA43" s="27"/>
      <c r="BB43" s="27"/>
      <c r="BC43" s="27"/>
    </row>
    <row r="44" spans="30:55">
      <c r="AD44" s="27"/>
      <c r="AE44" s="27"/>
      <c r="AF44" s="27"/>
      <c r="AG44" s="27"/>
      <c r="AH44" s="27"/>
      <c r="AI44" s="27"/>
      <c r="AJ44" s="27"/>
      <c r="AK44" s="27"/>
      <c r="AL44" s="27"/>
      <c r="AM44" s="27"/>
      <c r="AN44" s="27"/>
      <c r="AO44" s="27"/>
      <c r="AP44" s="27"/>
      <c r="AQ44" s="27"/>
      <c r="AR44" s="27"/>
      <c r="AS44" s="27"/>
      <c r="AT44" s="27"/>
      <c r="AU44" s="27"/>
      <c r="AV44" s="27"/>
      <c r="AW44" s="27"/>
      <c r="AX44" s="27"/>
      <c r="AY44" s="27"/>
      <c r="AZ44" s="27"/>
      <c r="BA44" s="27"/>
      <c r="BB44" s="27"/>
      <c r="BC44" s="27"/>
    </row>
    <row r="45" spans="30:55">
      <c r="AD45" s="27"/>
      <c r="AE45" s="27"/>
      <c r="AF45" s="27"/>
      <c r="AG45" s="27"/>
      <c r="AH45" s="27"/>
      <c r="AI45" s="27"/>
      <c r="AJ45" s="27"/>
      <c r="AK45" s="27"/>
      <c r="AL45" s="27"/>
      <c r="AM45" s="27"/>
      <c r="AN45" s="27"/>
      <c r="AO45" s="27"/>
      <c r="AP45" s="27"/>
      <c r="AQ45" s="27"/>
      <c r="AR45" s="27"/>
      <c r="AS45" s="27"/>
      <c r="AT45" s="27"/>
      <c r="AU45" s="27"/>
      <c r="AV45" s="27"/>
      <c r="AW45" s="27"/>
      <c r="AX45" s="27"/>
      <c r="AY45" s="27"/>
      <c r="AZ45" s="27"/>
      <c r="BA45" s="27"/>
      <c r="BB45" s="27"/>
      <c r="BC45" s="27"/>
    </row>
    <row r="46" spans="30:55">
      <c r="AD46" s="27"/>
      <c r="AE46" s="27"/>
      <c r="AF46" s="27"/>
      <c r="AG46" s="27"/>
      <c r="AH46" s="27"/>
      <c r="AI46" s="27"/>
      <c r="AJ46" s="27"/>
      <c r="AK46" s="27"/>
      <c r="AL46" s="27"/>
      <c r="AM46" s="27"/>
      <c r="AN46" s="27"/>
      <c r="AO46" s="27"/>
      <c r="AP46" s="27"/>
      <c r="AQ46" s="27"/>
      <c r="AR46" s="27"/>
      <c r="AS46" s="27"/>
      <c r="AT46" s="27"/>
      <c r="AU46" s="27"/>
      <c r="AV46" s="27"/>
      <c r="AW46" s="27"/>
      <c r="AX46" s="27"/>
      <c r="AY46" s="27"/>
      <c r="AZ46" s="27"/>
      <c r="BA46" s="27"/>
      <c r="BB46" s="27"/>
      <c r="BC46" s="27"/>
    </row>
    <row r="47" spans="30:55">
      <c r="AD47" s="27"/>
      <c r="AE47" s="27"/>
      <c r="AF47" s="27"/>
      <c r="AG47" s="27"/>
      <c r="AH47" s="27"/>
      <c r="AI47" s="27"/>
      <c r="AJ47" s="27"/>
      <c r="AK47" s="27"/>
      <c r="AL47" s="27"/>
      <c r="AM47" s="27"/>
      <c r="AN47" s="27"/>
      <c r="AO47" s="27"/>
      <c r="AP47" s="27"/>
      <c r="AQ47" s="27"/>
      <c r="AR47" s="27"/>
      <c r="AS47" s="27"/>
      <c r="AT47" s="27"/>
      <c r="AU47" s="27"/>
      <c r="AV47" s="27"/>
      <c r="AW47" s="27"/>
      <c r="AX47" s="27"/>
      <c r="AY47" s="27"/>
      <c r="AZ47" s="27"/>
      <c r="BA47" s="27"/>
      <c r="BB47" s="27"/>
      <c r="BC47" s="27"/>
    </row>
    <row r="48" spans="30:55">
      <c r="AD48" s="27"/>
      <c r="AE48" s="27"/>
      <c r="AF48" s="27"/>
      <c r="AG48" s="27"/>
      <c r="AH48" s="27"/>
      <c r="AI48" s="27"/>
      <c r="AJ48" s="27"/>
      <c r="AK48" s="27"/>
      <c r="AL48" s="27"/>
      <c r="AM48" s="27"/>
      <c r="AN48" s="27"/>
      <c r="AO48" s="27"/>
      <c r="AP48" s="27"/>
      <c r="AQ48" s="27"/>
      <c r="AR48" s="27"/>
      <c r="AS48" s="27"/>
      <c r="AT48" s="27"/>
      <c r="AU48" s="27"/>
      <c r="AV48" s="27"/>
      <c r="AW48" s="27"/>
      <c r="AX48" s="27"/>
      <c r="AY48" s="27"/>
      <c r="AZ48" s="27"/>
      <c r="BA48" s="27"/>
      <c r="BB48" s="27"/>
      <c r="BC48" s="27"/>
    </row>
    <row r="49" spans="30:55">
      <c r="AD49" s="27"/>
      <c r="AE49" s="27"/>
      <c r="AF49" s="27"/>
      <c r="AG49" s="27"/>
      <c r="AH49" s="27"/>
      <c r="AI49" s="27"/>
      <c r="AJ49" s="27"/>
      <c r="AK49" s="27"/>
      <c r="AL49" s="27"/>
      <c r="AM49" s="27"/>
      <c r="AN49" s="27"/>
      <c r="AO49" s="27"/>
      <c r="AP49" s="27"/>
      <c r="AQ49" s="27"/>
      <c r="AR49" s="27"/>
      <c r="AS49" s="27"/>
      <c r="AT49" s="27"/>
      <c r="AU49" s="27"/>
      <c r="AV49" s="27"/>
      <c r="AW49" s="27"/>
      <c r="AX49" s="27"/>
      <c r="AY49" s="27"/>
      <c r="AZ49" s="27"/>
      <c r="BA49" s="27"/>
      <c r="BB49" s="27"/>
      <c r="BC49" s="27"/>
    </row>
    <row r="50" spans="30:55">
      <c r="AD50" s="27"/>
      <c r="AE50" s="27"/>
      <c r="AF50" s="27"/>
      <c r="AG50" s="27"/>
      <c r="AH50" s="27"/>
      <c r="AI50" s="27"/>
      <c r="AJ50" s="27"/>
      <c r="AK50" s="27"/>
      <c r="AL50" s="27"/>
      <c r="AM50" s="27"/>
      <c r="AN50" s="27"/>
      <c r="AO50" s="27"/>
      <c r="AP50" s="27"/>
      <c r="AQ50" s="27"/>
      <c r="AR50" s="27"/>
      <c r="AS50" s="27"/>
      <c r="AT50" s="27"/>
      <c r="AU50" s="27"/>
      <c r="AV50" s="27"/>
      <c r="AW50" s="27"/>
      <c r="AX50" s="27"/>
      <c r="AY50" s="27"/>
      <c r="AZ50" s="27"/>
      <c r="BA50" s="27"/>
      <c r="BB50" s="27"/>
      <c r="BC50" s="27"/>
    </row>
    <row r="51" spans="30:55">
      <c r="AD51" s="27"/>
      <c r="AE51" s="27"/>
      <c r="AF51" s="27"/>
      <c r="AG51" s="27"/>
      <c r="AH51" s="27"/>
      <c r="AI51" s="27"/>
      <c r="AJ51" s="27"/>
      <c r="AK51" s="27"/>
      <c r="AL51" s="27"/>
      <c r="AM51" s="27"/>
      <c r="AN51" s="27"/>
      <c r="AO51" s="27"/>
      <c r="AP51" s="27"/>
      <c r="AQ51" s="27"/>
      <c r="AR51" s="27"/>
      <c r="AS51" s="27"/>
      <c r="AT51" s="27"/>
      <c r="AU51" s="27"/>
      <c r="AV51" s="27"/>
      <c r="AW51" s="27"/>
      <c r="AX51" s="27"/>
      <c r="AY51" s="27"/>
      <c r="AZ51" s="27"/>
      <c r="BA51" s="27"/>
      <c r="BB51" s="27"/>
      <c r="BC51" s="27"/>
    </row>
    <row r="52" spans="30:55">
      <c r="AD52" s="27"/>
      <c r="AE52" s="27"/>
      <c r="AF52" s="27"/>
      <c r="AG52" s="27"/>
      <c r="AH52" s="27"/>
      <c r="AI52" s="27"/>
      <c r="AJ52" s="27"/>
      <c r="AK52" s="27"/>
      <c r="AL52" s="27"/>
      <c r="AM52" s="27"/>
      <c r="AN52" s="27"/>
      <c r="AO52" s="27"/>
      <c r="AP52" s="27"/>
      <c r="AQ52" s="27"/>
      <c r="AR52" s="27"/>
      <c r="AS52" s="27"/>
      <c r="AT52" s="27"/>
      <c r="AU52" s="27"/>
      <c r="AV52" s="27"/>
      <c r="AW52" s="27"/>
      <c r="AX52" s="27"/>
      <c r="AY52" s="27"/>
      <c r="AZ52" s="27"/>
      <c r="BA52" s="27"/>
      <c r="BB52" s="27"/>
      <c r="BC52" s="27"/>
    </row>
    <row r="53" spans="30:55">
      <c r="AD53" s="27"/>
      <c r="AE53" s="27"/>
      <c r="AF53" s="27"/>
      <c r="AG53" s="27"/>
      <c r="AH53" s="27"/>
      <c r="AI53" s="27"/>
      <c r="AJ53" s="27"/>
      <c r="AK53" s="27"/>
      <c r="AL53" s="27"/>
      <c r="AM53" s="27"/>
      <c r="AN53" s="27"/>
      <c r="AO53" s="27"/>
      <c r="AP53" s="27"/>
      <c r="AQ53" s="27"/>
      <c r="AR53" s="27"/>
      <c r="AS53" s="27"/>
      <c r="AT53" s="27"/>
      <c r="AU53" s="27"/>
      <c r="AV53" s="27"/>
      <c r="AW53" s="27"/>
      <c r="AX53" s="27"/>
      <c r="AY53" s="27"/>
      <c r="AZ53" s="27"/>
      <c r="BA53" s="27"/>
      <c r="BB53" s="27"/>
      <c r="BC53" s="27"/>
    </row>
    <row r="54" spans="30:55">
      <c r="AD54" s="27"/>
      <c r="AE54" s="27"/>
      <c r="AF54" s="27"/>
      <c r="AG54" s="27"/>
      <c r="AH54" s="27"/>
      <c r="AI54" s="27"/>
      <c r="AJ54" s="27"/>
      <c r="AK54" s="27"/>
      <c r="AL54" s="27"/>
      <c r="AM54" s="27"/>
      <c r="AN54" s="27"/>
      <c r="AO54" s="27"/>
      <c r="AP54" s="27"/>
      <c r="AQ54" s="27"/>
      <c r="AR54" s="27"/>
      <c r="AS54" s="27"/>
      <c r="AT54" s="27"/>
      <c r="AU54" s="27"/>
      <c r="AV54" s="27"/>
      <c r="AW54" s="27"/>
      <c r="AX54" s="27"/>
      <c r="AY54" s="27"/>
      <c r="AZ54" s="27"/>
      <c r="BA54" s="27"/>
      <c r="BB54" s="27"/>
      <c r="BC54" s="27"/>
    </row>
    <row r="55" spans="30:55">
      <c r="AD55" s="27"/>
      <c r="AE55" s="27"/>
      <c r="AF55" s="27"/>
      <c r="AG55" s="27"/>
      <c r="AH55" s="27"/>
      <c r="AI55" s="27"/>
      <c r="AJ55" s="27"/>
      <c r="AK55" s="27"/>
      <c r="AL55" s="27"/>
      <c r="AM55" s="27"/>
      <c r="AN55" s="27"/>
      <c r="AO55" s="27"/>
      <c r="AP55" s="27"/>
      <c r="AQ55" s="27"/>
      <c r="AR55" s="27"/>
      <c r="AS55" s="27"/>
      <c r="AT55" s="27"/>
      <c r="AU55" s="27"/>
      <c r="AV55" s="27"/>
      <c r="AW55" s="27"/>
      <c r="AX55" s="27"/>
      <c r="AY55" s="27"/>
      <c r="AZ55" s="27"/>
      <c r="BA55" s="27"/>
      <c r="BB55" s="27"/>
      <c r="BC55" s="27"/>
    </row>
    <row r="56" spans="30:55">
      <c r="AD56" s="27"/>
      <c r="AE56" s="27"/>
      <c r="AF56" s="27"/>
      <c r="AG56" s="27"/>
      <c r="AH56" s="27"/>
      <c r="AI56" s="27"/>
      <c r="AJ56" s="27"/>
      <c r="AK56" s="27"/>
      <c r="AL56" s="27"/>
      <c r="AM56" s="27"/>
      <c r="AN56" s="27"/>
      <c r="AO56" s="27"/>
      <c r="AP56" s="27"/>
      <c r="AQ56" s="27"/>
      <c r="AR56" s="27"/>
      <c r="AS56" s="27"/>
      <c r="AT56" s="27"/>
      <c r="AU56" s="27"/>
      <c r="AV56" s="27"/>
      <c r="AW56" s="27"/>
      <c r="AX56" s="27"/>
      <c r="AY56" s="27"/>
      <c r="AZ56" s="27"/>
      <c r="BA56" s="27"/>
      <c r="BB56" s="27"/>
      <c r="BC56" s="27"/>
    </row>
    <row r="57" spans="30:55">
      <c r="AD57" s="27"/>
      <c r="AE57" s="27"/>
      <c r="AF57" s="27"/>
      <c r="AG57" s="27"/>
      <c r="AH57" s="27"/>
      <c r="AI57" s="27"/>
      <c r="AJ57" s="27"/>
      <c r="AK57" s="27"/>
      <c r="AL57" s="27"/>
      <c r="AM57" s="27"/>
      <c r="AN57" s="27"/>
      <c r="AO57" s="27"/>
      <c r="AP57" s="27"/>
      <c r="AQ57" s="27"/>
      <c r="AR57" s="27"/>
      <c r="AS57" s="27"/>
      <c r="AT57" s="27"/>
      <c r="AU57" s="27"/>
      <c r="AV57" s="27"/>
      <c r="AW57" s="27"/>
      <c r="AX57" s="27"/>
      <c r="AY57" s="27"/>
      <c r="AZ57" s="27"/>
      <c r="BA57" s="27"/>
      <c r="BB57" s="27"/>
      <c r="BC57" s="27"/>
    </row>
    <row r="58" spans="30:55">
      <c r="AD58" s="27"/>
      <c r="AE58" s="27"/>
      <c r="AF58" s="27"/>
      <c r="AG58" s="27"/>
      <c r="AH58" s="27"/>
      <c r="AI58" s="27"/>
      <c r="AJ58" s="27"/>
      <c r="AK58" s="27"/>
      <c r="AL58" s="27"/>
      <c r="AM58" s="27"/>
      <c r="AN58" s="27"/>
      <c r="AO58" s="27"/>
      <c r="AP58" s="27"/>
      <c r="AQ58" s="27"/>
      <c r="AR58" s="27"/>
      <c r="AS58" s="27"/>
      <c r="AT58" s="27"/>
      <c r="AU58" s="27"/>
      <c r="AV58" s="27"/>
      <c r="AW58" s="27"/>
      <c r="AX58" s="27"/>
      <c r="AY58" s="27"/>
      <c r="AZ58" s="27"/>
      <c r="BA58" s="27"/>
      <c r="BB58" s="27"/>
      <c r="BC58" s="27"/>
    </row>
    <row r="59" spans="30:55">
      <c r="AD59" s="27"/>
      <c r="AE59" s="27"/>
      <c r="AF59" s="27"/>
      <c r="AG59" s="27"/>
      <c r="AH59" s="27"/>
      <c r="AI59" s="27"/>
      <c r="AJ59" s="27"/>
      <c r="AK59" s="27"/>
      <c r="AL59" s="27"/>
      <c r="AM59" s="27"/>
      <c r="AN59" s="27"/>
      <c r="AO59" s="27"/>
      <c r="AP59" s="27"/>
      <c r="AQ59" s="27"/>
      <c r="AR59" s="27"/>
      <c r="AS59" s="27"/>
      <c r="AT59" s="27"/>
      <c r="AU59" s="27"/>
      <c r="AV59" s="27"/>
      <c r="AW59" s="27"/>
      <c r="AX59" s="27"/>
      <c r="AY59" s="27"/>
      <c r="AZ59" s="27"/>
      <c r="BA59" s="27"/>
      <c r="BB59" s="27"/>
      <c r="BC59" s="27"/>
    </row>
    <row r="60" spans="30:55">
      <c r="AD60" s="27"/>
      <c r="AE60" s="27"/>
      <c r="AF60" s="27"/>
      <c r="AG60" s="27"/>
      <c r="AH60" s="27"/>
      <c r="AI60" s="27"/>
      <c r="AJ60" s="27"/>
      <c r="AK60" s="27"/>
      <c r="AL60" s="27"/>
      <c r="AM60" s="27"/>
      <c r="AN60" s="27"/>
      <c r="AO60" s="27"/>
      <c r="AP60" s="27"/>
      <c r="AQ60" s="27"/>
      <c r="AR60" s="27"/>
      <c r="AS60" s="27"/>
      <c r="AT60" s="27"/>
      <c r="AU60" s="27"/>
      <c r="AV60" s="27"/>
      <c r="AW60" s="27"/>
      <c r="AX60" s="27"/>
      <c r="AY60" s="27"/>
      <c r="AZ60" s="27"/>
      <c r="BA60" s="27"/>
      <c r="BB60" s="27"/>
      <c r="BC60" s="27"/>
    </row>
    <row r="61" spans="30:55">
      <c r="AD61" s="27"/>
      <c r="AE61" s="27"/>
      <c r="AF61" s="27"/>
      <c r="AG61" s="27"/>
      <c r="AH61" s="27"/>
      <c r="AI61" s="27"/>
      <c r="AJ61" s="27"/>
      <c r="AK61" s="27"/>
      <c r="AL61" s="27"/>
      <c r="AM61" s="27"/>
      <c r="AN61" s="27"/>
      <c r="AO61" s="27"/>
      <c r="AP61" s="27"/>
      <c r="AQ61" s="27"/>
      <c r="AR61" s="27"/>
      <c r="AS61" s="27"/>
      <c r="AT61" s="27"/>
      <c r="AU61" s="27"/>
      <c r="AV61" s="27"/>
      <c r="AW61" s="27"/>
      <c r="AX61" s="27"/>
      <c r="AY61" s="27"/>
      <c r="AZ61" s="27"/>
      <c r="BA61" s="27"/>
      <c r="BB61" s="27"/>
      <c r="BC61" s="27"/>
    </row>
    <row r="62" spans="30:55">
      <c r="AD62" s="27"/>
      <c r="AE62" s="27"/>
      <c r="AF62" s="27"/>
      <c r="AG62" s="27"/>
      <c r="AH62" s="27"/>
      <c r="AI62" s="27"/>
      <c r="AJ62" s="27"/>
      <c r="AK62" s="27"/>
      <c r="AL62" s="27"/>
      <c r="AM62" s="27"/>
      <c r="AN62" s="27"/>
      <c r="AO62" s="27"/>
      <c r="AP62" s="27"/>
      <c r="AQ62" s="27"/>
      <c r="AR62" s="27"/>
      <c r="AS62" s="27"/>
      <c r="AT62" s="27"/>
      <c r="AU62" s="27"/>
      <c r="AV62" s="27"/>
      <c r="AW62" s="27"/>
      <c r="AX62" s="27"/>
      <c r="AY62" s="27"/>
      <c r="AZ62" s="27"/>
      <c r="BA62" s="27"/>
      <c r="BB62" s="27"/>
      <c r="BC62" s="27"/>
    </row>
    <row r="63" spans="30:55">
      <c r="AD63" s="27"/>
      <c r="AE63" s="27"/>
      <c r="AF63" s="27"/>
      <c r="AG63" s="27"/>
      <c r="AH63" s="27"/>
      <c r="AI63" s="27"/>
      <c r="AJ63" s="27"/>
      <c r="AK63" s="27"/>
      <c r="AL63" s="27"/>
      <c r="AM63" s="27"/>
      <c r="AN63" s="27"/>
      <c r="AO63" s="27"/>
      <c r="AP63" s="27"/>
      <c r="AQ63" s="27"/>
      <c r="AR63" s="27"/>
      <c r="AS63" s="27"/>
      <c r="AT63" s="27"/>
      <c r="AU63" s="27"/>
      <c r="AV63" s="27"/>
      <c r="AW63" s="27"/>
      <c r="AX63" s="27"/>
      <c r="AY63" s="27"/>
      <c r="AZ63" s="27"/>
      <c r="BA63" s="27"/>
      <c r="BB63" s="27"/>
      <c r="BC63" s="27"/>
    </row>
    <row r="64" spans="30:55">
      <c r="AD64" s="27"/>
      <c r="AE64" s="27"/>
      <c r="AF64" s="27"/>
      <c r="AG64" s="27"/>
      <c r="AH64" s="27"/>
      <c r="AI64" s="27"/>
      <c r="AJ64" s="27"/>
      <c r="AK64" s="27"/>
      <c r="AL64" s="27"/>
      <c r="AM64" s="27"/>
      <c r="AN64" s="27"/>
      <c r="AO64" s="27"/>
      <c r="AP64" s="27"/>
      <c r="AQ64" s="27"/>
      <c r="AR64" s="27"/>
      <c r="AS64" s="27"/>
      <c r="AT64" s="27"/>
      <c r="AU64" s="27"/>
      <c r="AV64" s="27"/>
      <c r="AW64" s="27"/>
      <c r="AX64" s="27"/>
      <c r="AY64" s="27"/>
      <c r="AZ64" s="27"/>
      <c r="BA64" s="27"/>
      <c r="BB64" s="27"/>
      <c r="BC64" s="27"/>
    </row>
  </sheetData>
  <mergeCells count="6">
    <mergeCell ref="C2:BC2"/>
    <mergeCell ref="C3:AB3"/>
    <mergeCell ref="C4:AB4"/>
    <mergeCell ref="B3:B5"/>
    <mergeCell ref="AD3:BC3"/>
    <mergeCell ref="AD4:BC4"/>
  </mergeCells>
  <phoneticPr fontId="2" type="noConversion"/>
  <pageMargins left="0.75" right="0.75" top="1" bottom="1" header="0.5" footer="0.5"/>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D64"/>
  <sheetViews>
    <sheetView workbookViewId="0">
      <pane xSplit="2" ySplit="5" topLeftCell="C6" activePane="bottomRight" state="frozen"/>
      <selection activeCell="B3" sqref="B3:B5"/>
      <selection pane="topRight" activeCell="B3" sqref="B3:B5"/>
      <selection pane="bottomLeft" activeCell="B3" sqref="B3:B5"/>
      <selection pane="bottomRight" activeCell="B3" sqref="B3:B5"/>
    </sheetView>
  </sheetViews>
  <sheetFormatPr defaultRowHeight="12.5"/>
  <cols>
    <col min="1" max="1" width="1.7265625" customWidth="1"/>
    <col min="2" max="2" width="20.7265625" customWidth="1"/>
    <col min="3" max="22" width="5.7265625" customWidth="1"/>
    <col min="23" max="28" width="5.7265625" hidden="1" customWidth="1"/>
    <col min="29" max="29" width="1.7265625" customWidth="1"/>
    <col min="30" max="49" width="5.7265625" style="28" customWidth="1"/>
    <col min="50" max="55" width="5.7265625" style="28" hidden="1" customWidth="1"/>
  </cols>
  <sheetData>
    <row r="1" spans="1:56" ht="9" customHeight="1" thickBot="1">
      <c r="A1" s="36">
        <f>[2]RWE!$A$25*[2]ToM3!$A$2</f>
        <v>2.8</v>
      </c>
      <c r="B1" s="25"/>
      <c r="AD1"/>
      <c r="AE1"/>
      <c r="AF1"/>
      <c r="AG1"/>
      <c r="AH1"/>
      <c r="AI1"/>
      <c r="AJ1"/>
      <c r="AK1"/>
      <c r="AL1"/>
      <c r="AM1"/>
      <c r="AN1"/>
      <c r="AO1"/>
      <c r="AP1"/>
      <c r="AQ1"/>
      <c r="AR1"/>
      <c r="AS1"/>
      <c r="AT1"/>
      <c r="AU1"/>
      <c r="AV1"/>
      <c r="AW1"/>
      <c r="AX1"/>
      <c r="AY1"/>
      <c r="AZ1"/>
      <c r="BA1"/>
      <c r="BB1"/>
      <c r="BC1"/>
    </row>
    <row r="2" spans="1:56" ht="20" customHeight="1" thickTop="1" thickBot="1">
      <c r="A2" s="36"/>
      <c r="B2" s="25"/>
      <c r="C2" s="256" t="s">
        <v>51</v>
      </c>
      <c r="D2" s="257"/>
      <c r="E2" s="257"/>
      <c r="F2" s="257"/>
      <c r="G2" s="257"/>
      <c r="H2" s="257"/>
      <c r="I2" s="257"/>
      <c r="J2" s="257"/>
      <c r="K2" s="257"/>
      <c r="L2" s="257"/>
      <c r="M2" s="257"/>
      <c r="N2" s="257"/>
      <c r="O2" s="257"/>
      <c r="P2" s="257"/>
      <c r="Q2" s="257"/>
      <c r="R2" s="257"/>
      <c r="S2" s="257"/>
      <c r="T2" s="257"/>
      <c r="U2" s="257"/>
      <c r="V2" s="257"/>
      <c r="W2" s="257"/>
      <c r="X2" s="257"/>
      <c r="Y2" s="257"/>
      <c r="Z2" s="257"/>
      <c r="AA2" s="257"/>
      <c r="AB2" s="257"/>
      <c r="AC2" s="257"/>
      <c r="AD2" s="257"/>
      <c r="AE2" s="257"/>
      <c r="AF2" s="257"/>
      <c r="AG2" s="257"/>
      <c r="AH2" s="257"/>
      <c r="AI2" s="257"/>
      <c r="AJ2" s="257"/>
      <c r="AK2" s="257"/>
      <c r="AL2" s="257"/>
      <c r="AM2" s="257"/>
      <c r="AN2" s="257"/>
      <c r="AO2" s="257"/>
      <c r="AP2" s="257"/>
      <c r="AQ2" s="257"/>
      <c r="AR2" s="257"/>
      <c r="AS2" s="257"/>
      <c r="AT2" s="257"/>
      <c r="AU2" s="257"/>
      <c r="AV2" s="257"/>
      <c r="AW2" s="257"/>
      <c r="AX2" s="257"/>
      <c r="AY2" s="257"/>
      <c r="AZ2" s="257"/>
      <c r="BA2" s="257"/>
      <c r="BB2" s="257"/>
      <c r="BC2" s="258"/>
      <c r="BD2" s="165"/>
    </row>
    <row r="3" spans="1:56" ht="16" thickTop="1">
      <c r="B3" s="274" t="s">
        <v>75</v>
      </c>
      <c r="C3" s="286" t="s">
        <v>39</v>
      </c>
      <c r="D3" s="278"/>
      <c r="E3" s="278"/>
      <c r="F3" s="278"/>
      <c r="G3" s="278"/>
      <c r="H3" s="278"/>
      <c r="I3" s="278"/>
      <c r="J3" s="278"/>
      <c r="K3" s="278"/>
      <c r="L3" s="278"/>
      <c r="M3" s="278"/>
      <c r="N3" s="278"/>
      <c r="O3" s="278"/>
      <c r="P3" s="278"/>
      <c r="Q3" s="278"/>
      <c r="R3" s="278"/>
      <c r="S3" s="278"/>
      <c r="T3" s="278"/>
      <c r="U3" s="278"/>
      <c r="V3" s="278"/>
      <c r="W3" s="278"/>
      <c r="X3" s="278"/>
      <c r="Y3" s="278"/>
      <c r="Z3" s="278"/>
      <c r="AA3" s="278"/>
      <c r="AB3" s="278"/>
      <c r="AC3" s="161"/>
      <c r="AD3" s="259" t="s">
        <v>4</v>
      </c>
      <c r="AE3" s="260"/>
      <c r="AF3" s="260"/>
      <c r="AG3" s="260"/>
      <c r="AH3" s="260"/>
      <c r="AI3" s="260"/>
      <c r="AJ3" s="260"/>
      <c r="AK3" s="260"/>
      <c r="AL3" s="260"/>
      <c r="AM3" s="260"/>
      <c r="AN3" s="260"/>
      <c r="AO3" s="260"/>
      <c r="AP3" s="260"/>
      <c r="AQ3" s="260"/>
      <c r="AR3" s="260"/>
      <c r="AS3" s="260"/>
      <c r="AT3" s="260"/>
      <c r="AU3" s="260"/>
      <c r="AV3" s="260"/>
      <c r="AW3" s="260"/>
      <c r="AX3" s="260"/>
      <c r="AY3" s="260"/>
      <c r="AZ3" s="260"/>
      <c r="BA3" s="260"/>
      <c r="BB3" s="260"/>
      <c r="BC3" s="261"/>
      <c r="BD3" s="165"/>
    </row>
    <row r="4" spans="1:56" ht="13" thickBot="1">
      <c r="B4" s="275"/>
      <c r="C4" s="279" t="s">
        <v>30</v>
      </c>
      <c r="D4" s="280"/>
      <c r="E4" s="280"/>
      <c r="F4" s="280"/>
      <c r="G4" s="280"/>
      <c r="H4" s="280"/>
      <c r="I4" s="280"/>
      <c r="J4" s="280"/>
      <c r="K4" s="280"/>
      <c r="L4" s="280"/>
      <c r="M4" s="280"/>
      <c r="N4" s="280"/>
      <c r="O4" s="280"/>
      <c r="P4" s="280"/>
      <c r="Q4" s="280"/>
      <c r="R4" s="280"/>
      <c r="S4" s="280"/>
      <c r="T4" s="280"/>
      <c r="U4" s="280"/>
      <c r="V4" s="280"/>
      <c r="W4" s="280"/>
      <c r="X4" s="280"/>
      <c r="Y4" s="280"/>
      <c r="Z4" s="280"/>
      <c r="AA4" s="280"/>
      <c r="AB4" s="280"/>
      <c r="AC4" s="3"/>
      <c r="AD4" s="262" t="s">
        <v>48</v>
      </c>
      <c r="AE4" s="263"/>
      <c r="AF4" s="263"/>
      <c r="AG4" s="263"/>
      <c r="AH4" s="263"/>
      <c r="AI4" s="263"/>
      <c r="AJ4" s="263"/>
      <c r="AK4" s="263"/>
      <c r="AL4" s="263"/>
      <c r="AM4" s="263"/>
      <c r="AN4" s="263"/>
      <c r="AO4" s="263"/>
      <c r="AP4" s="263"/>
      <c r="AQ4" s="263"/>
      <c r="AR4" s="263"/>
      <c r="AS4" s="263"/>
      <c r="AT4" s="263"/>
      <c r="AU4" s="263"/>
      <c r="AV4" s="263"/>
      <c r="AW4" s="263"/>
      <c r="AX4" s="263"/>
      <c r="AY4" s="263"/>
      <c r="AZ4" s="263"/>
      <c r="BA4" s="263"/>
      <c r="BB4" s="263"/>
      <c r="BC4" s="264"/>
      <c r="BD4" s="165"/>
    </row>
    <row r="5" spans="1:56" ht="20" customHeight="1" thickTop="1" thickBot="1">
      <c r="B5" s="276"/>
      <c r="C5" s="37">
        <v>2000</v>
      </c>
      <c r="D5" s="38">
        <f>1+C5</f>
        <v>2001</v>
      </c>
      <c r="E5" s="38">
        <f t="shared" ref="E5:AB5" si="0">1+D5</f>
        <v>2002</v>
      </c>
      <c r="F5" s="38">
        <f t="shared" si="0"/>
        <v>2003</v>
      </c>
      <c r="G5" s="38">
        <f t="shared" si="0"/>
        <v>2004</v>
      </c>
      <c r="H5" s="38">
        <f t="shared" si="0"/>
        <v>2005</v>
      </c>
      <c r="I5" s="38">
        <f t="shared" si="0"/>
        <v>2006</v>
      </c>
      <c r="J5" s="38">
        <f t="shared" si="0"/>
        <v>2007</v>
      </c>
      <c r="K5" s="38">
        <f t="shared" si="0"/>
        <v>2008</v>
      </c>
      <c r="L5" s="38">
        <f t="shared" si="0"/>
        <v>2009</v>
      </c>
      <c r="M5" s="38">
        <f t="shared" si="0"/>
        <v>2010</v>
      </c>
      <c r="N5" s="38">
        <f t="shared" si="0"/>
        <v>2011</v>
      </c>
      <c r="O5" s="38">
        <f t="shared" si="0"/>
        <v>2012</v>
      </c>
      <c r="P5" s="38">
        <f t="shared" si="0"/>
        <v>2013</v>
      </c>
      <c r="Q5" s="38">
        <f t="shared" si="0"/>
        <v>2014</v>
      </c>
      <c r="R5" s="38">
        <f t="shared" si="0"/>
        <v>2015</v>
      </c>
      <c r="S5" s="38">
        <f t="shared" si="0"/>
        <v>2016</v>
      </c>
      <c r="T5" s="38">
        <f t="shared" si="0"/>
        <v>2017</v>
      </c>
      <c r="U5" s="38">
        <f t="shared" si="0"/>
        <v>2018</v>
      </c>
      <c r="V5" s="38">
        <f t="shared" si="0"/>
        <v>2019</v>
      </c>
      <c r="W5" s="38">
        <f t="shared" si="0"/>
        <v>2020</v>
      </c>
      <c r="X5" s="38">
        <f t="shared" si="0"/>
        <v>2021</v>
      </c>
      <c r="Y5" s="38">
        <f t="shared" si="0"/>
        <v>2022</v>
      </c>
      <c r="Z5" s="38">
        <f t="shared" si="0"/>
        <v>2023</v>
      </c>
      <c r="AA5" s="38">
        <f t="shared" si="0"/>
        <v>2024</v>
      </c>
      <c r="AB5" s="39">
        <f t="shared" si="0"/>
        <v>2025</v>
      </c>
      <c r="AC5" s="40"/>
      <c r="AD5" s="37">
        <v>2000</v>
      </c>
      <c r="AE5" s="38">
        <f>1+AD5</f>
        <v>2001</v>
      </c>
      <c r="AF5" s="38">
        <f t="shared" ref="AF5:BC5" si="1">1+AE5</f>
        <v>2002</v>
      </c>
      <c r="AG5" s="38">
        <f t="shared" si="1"/>
        <v>2003</v>
      </c>
      <c r="AH5" s="38">
        <f t="shared" si="1"/>
        <v>2004</v>
      </c>
      <c r="AI5" s="38">
        <f t="shared" si="1"/>
        <v>2005</v>
      </c>
      <c r="AJ5" s="38">
        <f t="shared" si="1"/>
        <v>2006</v>
      </c>
      <c r="AK5" s="38">
        <f t="shared" si="1"/>
        <v>2007</v>
      </c>
      <c r="AL5" s="38">
        <f t="shared" si="1"/>
        <v>2008</v>
      </c>
      <c r="AM5" s="38">
        <f t="shared" si="1"/>
        <v>2009</v>
      </c>
      <c r="AN5" s="38">
        <f t="shared" si="1"/>
        <v>2010</v>
      </c>
      <c r="AO5" s="38">
        <f t="shared" si="1"/>
        <v>2011</v>
      </c>
      <c r="AP5" s="38">
        <f t="shared" si="1"/>
        <v>2012</v>
      </c>
      <c r="AQ5" s="38">
        <f t="shared" si="1"/>
        <v>2013</v>
      </c>
      <c r="AR5" s="38">
        <f t="shared" si="1"/>
        <v>2014</v>
      </c>
      <c r="AS5" s="38">
        <f t="shared" si="1"/>
        <v>2015</v>
      </c>
      <c r="AT5" s="38">
        <f t="shared" si="1"/>
        <v>2016</v>
      </c>
      <c r="AU5" s="38">
        <f t="shared" si="1"/>
        <v>2017</v>
      </c>
      <c r="AV5" s="38">
        <f t="shared" si="1"/>
        <v>2018</v>
      </c>
      <c r="AW5" s="38">
        <f t="shared" si="1"/>
        <v>2019</v>
      </c>
      <c r="AX5" s="38">
        <f t="shared" si="1"/>
        <v>2020</v>
      </c>
      <c r="AY5" s="38">
        <f t="shared" si="1"/>
        <v>2021</v>
      </c>
      <c r="AZ5" s="38">
        <f t="shared" si="1"/>
        <v>2022</v>
      </c>
      <c r="BA5" s="38">
        <f t="shared" si="1"/>
        <v>2023</v>
      </c>
      <c r="BB5" s="38">
        <f t="shared" si="1"/>
        <v>2024</v>
      </c>
      <c r="BC5" s="39">
        <f t="shared" si="1"/>
        <v>2025</v>
      </c>
      <c r="BD5" s="165"/>
    </row>
    <row r="6" spans="1:56" ht="20" customHeight="1" thickTop="1" thickBot="1">
      <c r="B6" s="94" t="s">
        <v>11</v>
      </c>
      <c r="C6" s="95">
        <f>1/$A$1*'[1]94Exp'!BB$263</f>
        <v>1.7103208944908293E-6</v>
      </c>
      <c r="D6" s="96">
        <f>1/$A$1*'[1]94Exp'!BC$263</f>
        <v>3.1592591045142818E-6</v>
      </c>
      <c r="E6" s="96">
        <f>1/$A$1*'[1]94Exp'!BD$263</f>
        <v>1.3180518894508479E-5</v>
      </c>
      <c r="F6" s="96">
        <f>1/$A$1*'[1]94Exp'!BE$263</f>
        <v>1.8190605738202666E-5</v>
      </c>
      <c r="G6" s="96">
        <f>1/$A$1*'[1]94Exp'!BF$263</f>
        <v>3.6331857368482642E-5</v>
      </c>
      <c r="H6" s="96">
        <f>1/$A$1*'[1]94Exp'!BG$263</f>
        <v>1.7829840150227364E-5</v>
      </c>
      <c r="I6" s="96">
        <f>1/$A$1*'[1]94Exp'!BH$263</f>
        <v>1.2405587616713351E-4</v>
      </c>
      <c r="J6" s="96">
        <f>1/$A$1*'[1]94Exp'!BI$263</f>
        <v>1.5069619782913165E-4</v>
      </c>
      <c r="K6" s="96">
        <f>1/$A$1*'[1]94Exp'!BJ$263</f>
        <v>3.016110110400616E-5</v>
      </c>
      <c r="L6" s="96">
        <f>1/$A$1*'[1]94Exp'!BK$263</f>
        <v>2.8913851565016293E-6</v>
      </c>
      <c r="M6" s="96">
        <f>1/$A$1*'[1]94Exp'!BL$263</f>
        <v>5.8400000000000003E-5</v>
      </c>
      <c r="N6" s="96">
        <f>1/$A$1*'[1]94Exp'!BM$263</f>
        <v>1.8246374748747212E-5</v>
      </c>
      <c r="O6" s="96">
        <f>1/$A$1*'[1]94Exp'!BN$263</f>
        <v>4.4815999999999992E-5</v>
      </c>
      <c r="P6" s="96">
        <f>1/$A$1*'[1]94Exp'!BO$263</f>
        <v>1.6354000000000003E-5</v>
      </c>
      <c r="Q6" s="96">
        <f>1/$A$1*'[1]94Exp'!BP$263</f>
        <v>1.5152971456180656E-6</v>
      </c>
      <c r="R6" s="96">
        <f>1/$A$1*'[1]94Exp'!BQ$263</f>
        <v>1.2945119322089101E-5</v>
      </c>
      <c r="S6" s="96">
        <f>1/$A$1*'[1]94Exp'!BR$263</f>
        <v>2.6597444590716811E-5</v>
      </c>
      <c r="T6" s="96">
        <f>1/$A$1*'[1]94Exp'!BS$263</f>
        <v>1.8883568961110056E-5</v>
      </c>
      <c r="U6" s="96">
        <f>1/$A$1*'[1]94Exp'!BT$263</f>
        <v>2.165904485064551E-4</v>
      </c>
      <c r="V6" s="96">
        <f>1/$A$1*'[1]94Exp'!BU$263</f>
        <v>3.02510374715065E-4</v>
      </c>
      <c r="W6" s="96">
        <f>1/$A$1*'[1]94Exp'!BV$263</f>
        <v>1.3663300000000002E-4</v>
      </c>
      <c r="X6" s="96">
        <f>1/$A$1*'[1]94Exp'!BW$263</f>
        <v>1.3390700000000003E-4</v>
      </c>
      <c r="Y6" s="96">
        <f>1/$A$1*'[1]94Exp'!BX$263</f>
        <v>1.3390700000000003E-4</v>
      </c>
      <c r="Z6" s="96">
        <f>1/$A$1*'[1]94Exp'!BY$263</f>
        <v>1.3390700000000003E-4</v>
      </c>
      <c r="AA6" s="96">
        <f>1/$A$1*'[1]94Exp'!BZ$263</f>
        <v>1.3390700000000003E-4</v>
      </c>
      <c r="AB6" s="191">
        <f>1/$A$1*'[1]94Exp'!CA$263</f>
        <v>1.3390700000000003E-4</v>
      </c>
      <c r="AC6" s="97"/>
      <c r="AD6" s="98">
        <f>'[1]94Exp'!CB$263</f>
        <v>5.7864354449999999E-3</v>
      </c>
      <c r="AE6" s="99">
        <f>'[1]94Exp'!CC$263</f>
        <v>4.0722931999999995E-3</v>
      </c>
      <c r="AF6" s="99">
        <f>'[1]94Exp'!CD$263</f>
        <v>2.95454432E-2</v>
      </c>
      <c r="AG6" s="99">
        <f>'[1]94Exp'!CE$263</f>
        <v>5.5006294399999989E-2</v>
      </c>
      <c r="AH6" s="99">
        <f>'[1]94Exp'!CF$263</f>
        <v>0.11421292309999999</v>
      </c>
      <c r="AI6" s="99">
        <f>'[1]94Exp'!CG$263</f>
        <v>3.0430743999999999E-2</v>
      </c>
      <c r="AJ6" s="99">
        <f>'[1]94Exp'!CH$263</f>
        <v>0.30226819999999999</v>
      </c>
      <c r="AK6" s="99">
        <f>'[1]94Exp'!CI$263</f>
        <v>0.41730101199999997</v>
      </c>
      <c r="AL6" s="99">
        <f>'[1]94Exp'!CJ$263</f>
        <v>3.7621165200000001E-2</v>
      </c>
      <c r="AM6" s="99">
        <f>'[1]94Exp'!CK$263</f>
        <v>9.6110496000000011E-3</v>
      </c>
      <c r="AN6" s="99">
        <f>'[1]94Exp'!CL$263</f>
        <v>8.9084388599999995E-2</v>
      </c>
      <c r="AO6" s="99">
        <f>'[1]94Exp'!CM$263</f>
        <v>8.2036207999999999E-2</v>
      </c>
      <c r="AP6" s="99">
        <f>'[1]94Exp'!CN$263</f>
        <v>0.11352759359999999</v>
      </c>
      <c r="AQ6" s="99">
        <f>'[1]94Exp'!CO$263</f>
        <v>5.5990135999999996E-2</v>
      </c>
      <c r="AR6" s="99">
        <f>'[1]94Exp'!CP$263</f>
        <v>5.8455449999999997E-3</v>
      </c>
      <c r="AS6" s="99">
        <f>'[1]94Exp'!CQ$263</f>
        <v>3.686445E-2</v>
      </c>
      <c r="AT6" s="99">
        <f>'[1]94Exp'!CR$263</f>
        <v>0.1229593802</v>
      </c>
      <c r="AU6" s="99">
        <f>'[1]94Exp'!CS$263</f>
        <v>6.7043489899999989E-2</v>
      </c>
      <c r="AV6" s="99">
        <f>'[1]94Exp'!CT$263</f>
        <v>0.32523809000000004</v>
      </c>
      <c r="AW6" s="99">
        <f>'[1]94Exp'!CU$263</f>
        <v>0.3804897585</v>
      </c>
      <c r="AX6" s="99">
        <f>'[1]94Exp'!CV$263</f>
        <v>0.19440205112857142</v>
      </c>
      <c r="AY6" s="99">
        <f>'[1]94Exp'!CW$263</f>
        <v>0</v>
      </c>
      <c r="AZ6" s="99">
        <f>'[1]94Exp'!CX$263</f>
        <v>0</v>
      </c>
      <c r="BA6" s="99">
        <f>'[1]94Exp'!CY$263</f>
        <v>0</v>
      </c>
      <c r="BB6" s="99">
        <f>'[1]94Exp'!CZ$263</f>
        <v>0</v>
      </c>
      <c r="BC6" s="192">
        <f>'[1]94Exp'!DA$263</f>
        <v>0</v>
      </c>
      <c r="BD6" s="165"/>
    </row>
    <row r="7" spans="1:56" ht="13" thickTop="1">
      <c r="AD7"/>
      <c r="AE7" s="27"/>
      <c r="AF7" s="27"/>
      <c r="AG7" s="27"/>
      <c r="AH7" s="27"/>
      <c r="AI7" s="27"/>
      <c r="AJ7" s="27"/>
      <c r="AK7" s="27"/>
      <c r="AL7" s="27"/>
      <c r="AM7" s="27"/>
      <c r="AN7" s="27"/>
      <c r="AO7" s="27"/>
      <c r="AP7" s="27"/>
      <c r="AQ7" s="27"/>
      <c r="AR7" s="27"/>
      <c r="AS7" s="27" t="s">
        <v>84</v>
      </c>
      <c r="AT7" s="27"/>
      <c r="AU7" s="27"/>
      <c r="AV7" s="27"/>
      <c r="AW7" s="27"/>
      <c r="AX7" s="27"/>
      <c r="AY7" s="27"/>
      <c r="AZ7" s="27"/>
      <c r="BA7" s="27"/>
      <c r="BB7" s="27"/>
      <c r="BC7" s="27"/>
    </row>
    <row r="8" spans="1:56">
      <c r="AD8" s="27"/>
      <c r="AE8" s="27"/>
      <c r="AF8" s="27"/>
      <c r="AG8" s="27"/>
      <c r="AH8" s="27"/>
      <c r="AI8" s="27"/>
      <c r="AJ8" s="27"/>
      <c r="AK8" s="27"/>
      <c r="AL8" s="27"/>
      <c r="AM8" s="27"/>
      <c r="AN8" s="27"/>
      <c r="AO8" s="27"/>
      <c r="AP8" s="27"/>
      <c r="AQ8" s="27"/>
      <c r="AR8" s="27"/>
      <c r="AS8" s="27"/>
      <c r="AT8" s="27"/>
      <c r="AU8" s="27"/>
      <c r="AV8" s="27"/>
      <c r="AW8" s="27"/>
      <c r="AX8" s="27"/>
      <c r="AY8" s="27"/>
      <c r="AZ8" s="27"/>
      <c r="BA8" s="27"/>
      <c r="BB8" s="27"/>
      <c r="BC8" s="27"/>
    </row>
    <row r="9" spans="1:56">
      <c r="V9" s="242"/>
      <c r="W9" s="242"/>
      <c r="X9" s="242"/>
      <c r="Y9" s="242"/>
      <c r="Z9" s="242"/>
      <c r="AA9" s="242"/>
      <c r="AB9" s="242"/>
      <c r="AC9" s="242"/>
      <c r="AD9" s="27"/>
      <c r="AE9" s="27"/>
      <c r="AF9" s="27"/>
      <c r="AG9" s="27"/>
      <c r="AH9" s="27"/>
      <c r="AI9" s="27"/>
      <c r="AJ9" s="27"/>
      <c r="AK9" s="27"/>
      <c r="AL9" s="27"/>
      <c r="AM9" s="27"/>
      <c r="AN9" s="27"/>
      <c r="AO9" s="27"/>
      <c r="AP9" s="27"/>
      <c r="AQ9" s="27"/>
      <c r="AR9" s="27"/>
      <c r="AS9" s="27"/>
      <c r="AT9" s="27"/>
      <c r="AU9" s="27"/>
      <c r="AV9" s="27"/>
      <c r="AW9" s="27"/>
      <c r="AX9" s="27"/>
      <c r="AY9" s="27"/>
      <c r="AZ9" s="27"/>
      <c r="BA9" s="27"/>
      <c r="BB9" s="27"/>
      <c r="BC9" s="27"/>
    </row>
    <row r="10" spans="1:56">
      <c r="V10" s="242"/>
      <c r="W10" s="242"/>
      <c r="X10" s="242"/>
      <c r="Y10" s="242"/>
      <c r="Z10" s="242"/>
      <c r="AA10" s="242"/>
      <c r="AB10" s="242"/>
      <c r="AC10" s="242"/>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row>
    <row r="11" spans="1:56">
      <c r="V11" s="242"/>
      <c r="W11" s="242"/>
      <c r="X11" s="242"/>
      <c r="Y11" s="242"/>
      <c r="Z11" s="242"/>
      <c r="AA11" s="242"/>
      <c r="AB11" s="242"/>
      <c r="AC11" s="242"/>
      <c r="AD11" s="27"/>
      <c r="AE11" s="27"/>
      <c r="AF11" s="27"/>
      <c r="AG11" s="27"/>
      <c r="AH11" s="27"/>
      <c r="AI11" s="27"/>
      <c r="AJ11" s="27"/>
      <c r="AK11" s="27"/>
      <c r="AL11" s="27"/>
      <c r="AM11" s="27"/>
      <c r="AN11" s="27"/>
      <c r="AO11" s="27"/>
      <c r="AP11" s="27"/>
      <c r="AQ11" s="27"/>
      <c r="AR11" s="27"/>
      <c r="AS11" s="27"/>
      <c r="AT11" s="27"/>
      <c r="AU11" s="27"/>
      <c r="AV11" s="27"/>
      <c r="AW11" s="27"/>
      <c r="AX11" s="27"/>
      <c r="AY11" s="27"/>
      <c r="AZ11" s="27"/>
      <c r="BA11" s="27"/>
      <c r="BB11" s="27"/>
      <c r="BC11" s="27"/>
    </row>
    <row r="12" spans="1:56">
      <c r="V12" s="242"/>
      <c r="W12" s="242"/>
      <c r="X12" s="242"/>
      <c r="Y12" s="242"/>
      <c r="Z12" s="242"/>
      <c r="AA12" s="242"/>
      <c r="AB12" s="242"/>
      <c r="AC12" s="242"/>
      <c r="AD12" s="27"/>
      <c r="AE12" s="27"/>
      <c r="AF12" s="27"/>
      <c r="AG12" s="27"/>
      <c r="AH12" s="27"/>
      <c r="AI12" s="27"/>
      <c r="AJ12" s="27"/>
      <c r="AK12" s="27"/>
      <c r="AL12" s="27"/>
      <c r="AM12" s="27"/>
      <c r="AN12" s="27"/>
      <c r="AO12" s="27"/>
      <c r="AP12" s="27"/>
      <c r="AQ12" s="27"/>
      <c r="AR12" s="27"/>
      <c r="AS12" s="27"/>
      <c r="AT12" s="27"/>
      <c r="AU12" s="27"/>
      <c r="AV12" s="27"/>
      <c r="AW12" s="27"/>
      <c r="AX12" s="27"/>
      <c r="AY12" s="27"/>
      <c r="AZ12" s="27"/>
      <c r="BA12" s="27"/>
      <c r="BB12" s="27"/>
      <c r="BC12" s="27"/>
    </row>
    <row r="13" spans="1:56">
      <c r="V13" s="242"/>
      <c r="W13" s="242"/>
      <c r="X13" s="242"/>
      <c r="Y13" s="242"/>
      <c r="Z13" s="242"/>
      <c r="AA13" s="242"/>
      <c r="AB13" s="242"/>
      <c r="AC13" s="242"/>
      <c r="AD13" s="27"/>
      <c r="AE13" s="27"/>
      <c r="AF13" s="27"/>
      <c r="AG13" s="27"/>
      <c r="AH13" s="27"/>
      <c r="AI13" s="27"/>
      <c r="AJ13" s="27"/>
      <c r="AK13" s="27"/>
      <c r="AL13" s="27"/>
      <c r="AM13" s="27"/>
      <c r="AN13" s="27"/>
      <c r="AO13" s="27"/>
      <c r="AP13" s="27"/>
      <c r="AQ13" s="27"/>
      <c r="AR13" s="27"/>
      <c r="AS13" s="27"/>
      <c r="AT13" s="27"/>
      <c r="AU13" s="27"/>
      <c r="AV13" s="27"/>
      <c r="AW13" s="27"/>
      <c r="AX13" s="27"/>
      <c r="AY13" s="27"/>
      <c r="AZ13" s="27"/>
      <c r="BA13" s="27"/>
      <c r="BB13" s="27"/>
      <c r="BC13" s="27"/>
    </row>
    <row r="14" spans="1:56">
      <c r="V14" s="242"/>
      <c r="W14" s="242"/>
      <c r="X14" s="242"/>
      <c r="Y14" s="242"/>
      <c r="Z14" s="242"/>
      <c r="AA14" s="242"/>
      <c r="AB14" s="242"/>
      <c r="AC14" s="242"/>
      <c r="AD14" s="27"/>
      <c r="AE14" s="27"/>
      <c r="AF14" s="27"/>
      <c r="AG14" s="27"/>
      <c r="AH14" s="27"/>
      <c r="AI14" s="27"/>
      <c r="AJ14" s="27"/>
      <c r="AK14" s="27"/>
      <c r="AL14" s="27"/>
      <c r="AM14" s="27"/>
      <c r="AN14" s="27"/>
      <c r="AO14" s="27"/>
      <c r="AP14" s="27"/>
      <c r="AQ14" s="27"/>
      <c r="AR14" s="27"/>
      <c r="AS14" s="27"/>
      <c r="AT14" s="27"/>
      <c r="AU14" s="27"/>
      <c r="AV14" s="27"/>
      <c r="AW14" s="27"/>
      <c r="AX14" s="27"/>
      <c r="AY14" s="27"/>
      <c r="AZ14" s="27"/>
      <c r="BA14" s="27"/>
      <c r="BB14" s="27"/>
      <c r="BC14" s="27"/>
    </row>
    <row r="15" spans="1:56">
      <c r="V15" s="242"/>
      <c r="W15" s="242"/>
      <c r="X15" s="242"/>
      <c r="Y15" s="242"/>
      <c r="Z15" s="242"/>
      <c r="AA15" s="242"/>
      <c r="AB15" s="242"/>
      <c r="AC15" s="242"/>
      <c r="AD15" s="27"/>
      <c r="AE15" s="27"/>
      <c r="AF15" s="27"/>
      <c r="AG15" s="27"/>
      <c r="AH15" s="27"/>
      <c r="AI15" s="27"/>
      <c r="AJ15" s="27"/>
      <c r="AK15" s="27"/>
      <c r="AL15" s="27"/>
      <c r="AM15" s="27"/>
      <c r="AN15" s="27"/>
      <c r="AO15" s="27"/>
      <c r="AP15" s="27"/>
      <c r="AQ15" s="27"/>
      <c r="AR15" s="27"/>
      <c r="AS15" s="27"/>
      <c r="AT15" s="27"/>
      <c r="AU15" s="27"/>
      <c r="AV15" s="27"/>
      <c r="AW15" s="27"/>
      <c r="AX15" s="27"/>
      <c r="AY15" s="27"/>
      <c r="AZ15" s="27"/>
      <c r="BA15" s="27"/>
      <c r="BB15" s="27"/>
      <c r="BC15" s="27"/>
    </row>
    <row r="16" spans="1:56">
      <c r="AD16" s="27"/>
      <c r="AE16" s="27"/>
      <c r="AF16" s="27"/>
      <c r="AG16" s="27"/>
      <c r="AH16" s="27"/>
      <c r="AI16" s="27"/>
      <c r="AJ16" s="27"/>
      <c r="AK16" s="27"/>
      <c r="AL16" s="27"/>
      <c r="AM16" s="27"/>
      <c r="AN16" s="27"/>
      <c r="AO16" s="27"/>
      <c r="AP16" s="27"/>
      <c r="AQ16" s="27"/>
      <c r="AR16" s="27"/>
      <c r="AS16" s="27"/>
      <c r="AT16" s="27"/>
      <c r="AU16" s="27"/>
      <c r="AV16" s="27"/>
      <c r="AW16" s="27"/>
      <c r="AX16" s="27"/>
      <c r="AY16" s="27"/>
      <c r="AZ16" s="27"/>
      <c r="BA16" s="27"/>
      <c r="BB16" s="27"/>
      <c r="BC16" s="27"/>
    </row>
    <row r="17" spans="30:55">
      <c r="AD17" s="27"/>
      <c r="AE17" s="27"/>
      <c r="AF17" s="27"/>
      <c r="AG17" s="27"/>
      <c r="AH17" s="27"/>
      <c r="AI17" s="27"/>
      <c r="AJ17" s="27"/>
      <c r="AK17" s="27"/>
      <c r="AL17" s="27"/>
      <c r="AM17" s="27"/>
      <c r="AN17" s="27"/>
      <c r="AO17" s="27"/>
      <c r="AP17" s="27"/>
      <c r="AQ17" s="27"/>
      <c r="AR17" s="27"/>
      <c r="AS17" s="27"/>
      <c r="AT17" s="27"/>
      <c r="AU17" s="27"/>
      <c r="AV17" s="27"/>
      <c r="AW17" s="27"/>
      <c r="AX17" s="27"/>
      <c r="AY17" s="27"/>
      <c r="AZ17" s="27"/>
      <c r="BA17" s="27"/>
      <c r="BB17" s="27"/>
      <c r="BC17" s="27"/>
    </row>
    <row r="18" spans="30:55">
      <c r="AD18" s="27"/>
      <c r="AE18" s="27"/>
      <c r="AF18" s="27"/>
      <c r="AG18" s="27"/>
      <c r="AH18" s="27"/>
      <c r="AI18" s="27"/>
      <c r="AJ18" s="27"/>
      <c r="AK18" s="27"/>
      <c r="AL18" s="27"/>
      <c r="AM18" s="27"/>
      <c r="AN18" s="27"/>
      <c r="AO18" s="27"/>
      <c r="AP18" s="27"/>
      <c r="AQ18" s="27"/>
      <c r="AR18" s="27"/>
      <c r="AS18" s="27"/>
      <c r="AT18" s="27"/>
      <c r="AU18" s="27"/>
      <c r="AV18" s="27"/>
      <c r="AW18" s="27"/>
      <c r="AX18" s="27"/>
      <c r="AY18" s="27"/>
      <c r="AZ18" s="27"/>
      <c r="BA18" s="27"/>
      <c r="BB18" s="27"/>
      <c r="BC18" s="27"/>
    </row>
    <row r="19" spans="30:55">
      <c r="AD19" s="27"/>
      <c r="AE19" s="27"/>
      <c r="AF19" s="27"/>
      <c r="AG19" s="27"/>
      <c r="AH19" s="27"/>
      <c r="AI19" s="27"/>
      <c r="AJ19" s="27"/>
      <c r="AK19" s="27"/>
      <c r="AL19" s="27"/>
      <c r="AM19" s="27"/>
      <c r="AN19" s="27"/>
      <c r="AO19" s="27"/>
      <c r="AP19" s="27"/>
      <c r="AQ19" s="27"/>
      <c r="AR19" s="27"/>
      <c r="AS19" s="27"/>
      <c r="AT19" s="27"/>
      <c r="AU19" s="27"/>
      <c r="AV19" s="27"/>
      <c r="AW19" s="27"/>
      <c r="AX19" s="27"/>
      <c r="AY19" s="27"/>
      <c r="AZ19" s="27"/>
      <c r="BA19" s="27"/>
      <c r="BB19" s="27"/>
      <c r="BC19" s="27"/>
    </row>
    <row r="20" spans="30:55">
      <c r="AD20" s="27"/>
      <c r="AE20" s="27"/>
      <c r="AF20" s="27"/>
      <c r="AG20" s="27"/>
      <c r="AH20" s="27"/>
      <c r="AI20" s="27"/>
      <c r="AJ20" s="27"/>
      <c r="AK20" s="27"/>
      <c r="AL20" s="27"/>
      <c r="AM20" s="27"/>
      <c r="AN20" s="27"/>
      <c r="AO20" s="27"/>
      <c r="AP20" s="27"/>
      <c r="AQ20" s="27"/>
      <c r="AR20" s="27"/>
      <c r="AS20" s="27"/>
      <c r="AT20" s="27"/>
      <c r="AU20" s="27"/>
      <c r="AV20" s="27"/>
      <c r="AW20" s="27"/>
      <c r="AX20" s="27"/>
      <c r="AY20" s="27"/>
      <c r="AZ20" s="27"/>
      <c r="BA20" s="27"/>
      <c r="BB20" s="27"/>
      <c r="BC20" s="27"/>
    </row>
    <row r="21" spans="30:55">
      <c r="AD21" s="27"/>
      <c r="AE21" s="27"/>
      <c r="AF21" s="27"/>
      <c r="AG21" s="27"/>
      <c r="AH21" s="27"/>
      <c r="AI21" s="27"/>
      <c r="AJ21" s="27"/>
      <c r="AK21" s="27"/>
      <c r="AL21" s="27"/>
      <c r="AM21" s="27"/>
      <c r="AN21" s="27"/>
      <c r="AO21" s="27"/>
      <c r="AP21" s="27"/>
      <c r="AQ21" s="27"/>
      <c r="AR21" s="27"/>
      <c r="AS21" s="27"/>
      <c r="AT21" s="27"/>
      <c r="AU21" s="27"/>
      <c r="AV21" s="27"/>
      <c r="AW21" s="27"/>
      <c r="AX21" s="27"/>
      <c r="AY21" s="27"/>
      <c r="AZ21" s="27"/>
      <c r="BA21" s="27"/>
      <c r="BB21" s="27"/>
      <c r="BC21" s="27"/>
    </row>
    <row r="22" spans="30:55">
      <c r="AD22" s="27"/>
      <c r="AE22" s="27"/>
      <c r="AF22" s="27"/>
      <c r="AG22" s="27"/>
      <c r="AH22" s="27"/>
      <c r="AI22" s="27"/>
      <c r="AJ22" s="27"/>
      <c r="AK22" s="27"/>
      <c r="AL22" s="27"/>
      <c r="AM22" s="27"/>
      <c r="AN22" s="27"/>
      <c r="AO22" s="27"/>
      <c r="AP22" s="27"/>
      <c r="AQ22" s="27"/>
      <c r="AR22" s="27"/>
      <c r="AS22" s="27"/>
      <c r="AT22" s="27"/>
      <c r="AU22" s="27"/>
      <c r="AV22" s="27"/>
      <c r="AW22" s="27"/>
      <c r="AX22" s="27"/>
      <c r="AY22" s="27"/>
      <c r="AZ22" s="27"/>
      <c r="BA22" s="27"/>
      <c r="BB22" s="27"/>
      <c r="BC22" s="27"/>
    </row>
    <row r="23" spans="30:55">
      <c r="AD23" s="27"/>
      <c r="AE23" s="27"/>
      <c r="AF23" s="27"/>
      <c r="AG23" s="27"/>
      <c r="AH23" s="27"/>
      <c r="AI23" s="27"/>
      <c r="AJ23" s="27"/>
      <c r="AK23" s="27"/>
      <c r="AL23" s="27"/>
      <c r="AM23" s="27"/>
      <c r="AN23" s="27"/>
      <c r="AO23" s="27"/>
      <c r="AP23" s="27"/>
      <c r="AQ23" s="27"/>
      <c r="AR23" s="27"/>
      <c r="AS23" s="27"/>
      <c r="AT23" s="27"/>
      <c r="AU23" s="27"/>
      <c r="AV23" s="27"/>
      <c r="AW23" s="27"/>
      <c r="AX23" s="27"/>
      <c r="AY23" s="27"/>
      <c r="AZ23" s="27"/>
      <c r="BA23" s="27"/>
      <c r="BB23" s="27"/>
      <c r="BC23" s="27"/>
    </row>
    <row r="24" spans="30:55">
      <c r="AD24" s="27"/>
      <c r="AE24" s="27"/>
      <c r="AF24" s="27"/>
      <c r="AG24" s="27"/>
      <c r="AH24" s="27"/>
      <c r="AI24" s="27"/>
      <c r="AJ24" s="27"/>
      <c r="AK24" s="27"/>
      <c r="AL24" s="27"/>
      <c r="AM24" s="27"/>
      <c r="AN24" s="27"/>
      <c r="AO24" s="27"/>
      <c r="AP24" s="27"/>
      <c r="AQ24" s="27"/>
      <c r="AR24" s="27"/>
      <c r="AS24" s="27"/>
      <c r="AT24" s="27"/>
      <c r="AU24" s="27"/>
      <c r="AV24" s="27"/>
      <c r="AW24" s="27"/>
      <c r="AX24" s="27"/>
      <c r="AY24" s="27"/>
      <c r="AZ24" s="27"/>
      <c r="BA24" s="27"/>
      <c r="BB24" s="27"/>
      <c r="BC24" s="27"/>
    </row>
    <row r="25" spans="30:55">
      <c r="AD25" s="27"/>
      <c r="AE25" s="27"/>
      <c r="AF25" s="27"/>
      <c r="AG25" s="27"/>
      <c r="AH25" s="27"/>
      <c r="AI25" s="27"/>
      <c r="AJ25" s="27"/>
      <c r="AK25" s="27"/>
      <c r="AL25" s="27"/>
      <c r="AM25" s="27"/>
      <c r="AN25" s="27"/>
      <c r="AO25" s="27"/>
      <c r="AP25" s="27"/>
      <c r="AQ25" s="27"/>
      <c r="AR25" s="27"/>
      <c r="AS25" s="27"/>
      <c r="AT25" s="27"/>
      <c r="AU25" s="27"/>
      <c r="AV25" s="27"/>
      <c r="AW25" s="27"/>
      <c r="AX25" s="27"/>
      <c r="AY25" s="27"/>
      <c r="AZ25" s="27"/>
      <c r="BA25" s="27"/>
      <c r="BB25" s="27"/>
      <c r="BC25" s="27"/>
    </row>
    <row r="26" spans="30:55">
      <c r="AD26" s="27"/>
      <c r="AE26" s="27"/>
      <c r="AF26" s="27"/>
      <c r="AG26" s="27"/>
      <c r="AH26" s="27"/>
      <c r="AI26" s="27"/>
      <c r="AJ26" s="27"/>
      <c r="AK26" s="27"/>
      <c r="AL26" s="27"/>
      <c r="AM26" s="27"/>
      <c r="AN26" s="27"/>
      <c r="AO26" s="27"/>
      <c r="AP26" s="27"/>
      <c r="AQ26" s="27"/>
      <c r="AR26" s="27"/>
      <c r="AS26" s="27"/>
      <c r="AT26" s="27"/>
      <c r="AU26" s="27"/>
      <c r="AV26" s="27"/>
      <c r="AW26" s="27"/>
      <c r="AX26" s="27"/>
      <c r="AY26" s="27"/>
      <c r="AZ26" s="27"/>
      <c r="BA26" s="27"/>
      <c r="BB26" s="27"/>
      <c r="BC26" s="27"/>
    </row>
    <row r="27" spans="30:55">
      <c r="AD27" s="27"/>
      <c r="AE27" s="27"/>
      <c r="AF27" s="27"/>
      <c r="AG27" s="27"/>
      <c r="AH27" s="27"/>
      <c r="AI27" s="27"/>
      <c r="AJ27" s="27"/>
      <c r="AK27" s="27"/>
      <c r="AL27" s="27"/>
      <c r="AM27" s="27"/>
      <c r="AN27" s="27"/>
      <c r="AO27" s="27"/>
      <c r="AP27" s="27"/>
      <c r="AQ27" s="27"/>
      <c r="AR27" s="27"/>
      <c r="AS27" s="27"/>
      <c r="AT27" s="27"/>
      <c r="AU27" s="27"/>
      <c r="AV27" s="27"/>
      <c r="AW27" s="27"/>
      <c r="AX27" s="27"/>
      <c r="AY27" s="27"/>
      <c r="AZ27" s="27"/>
      <c r="BA27" s="27"/>
      <c r="BB27" s="27"/>
      <c r="BC27" s="27"/>
    </row>
    <row r="28" spans="30:55">
      <c r="AD28" s="27"/>
      <c r="AE28" s="27"/>
      <c r="AF28" s="27"/>
      <c r="AG28" s="27"/>
      <c r="AH28" s="27"/>
      <c r="AI28" s="27"/>
      <c r="AJ28" s="27"/>
      <c r="AK28" s="27"/>
      <c r="AL28" s="27"/>
      <c r="AM28" s="27"/>
      <c r="AN28" s="27"/>
      <c r="AO28" s="27"/>
      <c r="AP28" s="27"/>
      <c r="AQ28" s="27"/>
      <c r="AR28" s="27"/>
      <c r="AS28" s="27"/>
      <c r="AT28" s="27"/>
      <c r="AU28" s="27"/>
      <c r="AV28" s="27"/>
      <c r="AW28" s="27"/>
      <c r="AX28" s="27"/>
      <c r="AY28" s="27"/>
      <c r="AZ28" s="27"/>
      <c r="BA28" s="27"/>
      <c r="BB28" s="27"/>
      <c r="BC28" s="27"/>
    </row>
    <row r="29" spans="30:55">
      <c r="AD29" s="27"/>
      <c r="AE29" s="27"/>
      <c r="AF29" s="27"/>
      <c r="AG29" s="27"/>
      <c r="AH29" s="27"/>
      <c r="AI29" s="27"/>
      <c r="AJ29" s="27"/>
      <c r="AK29" s="27"/>
      <c r="AL29" s="27"/>
      <c r="AM29" s="27"/>
      <c r="AN29" s="27"/>
      <c r="AO29" s="27"/>
      <c r="AP29" s="27"/>
      <c r="AQ29" s="27"/>
      <c r="AR29" s="27"/>
      <c r="AS29" s="27"/>
      <c r="AT29" s="27"/>
      <c r="AU29" s="27"/>
      <c r="AV29" s="27"/>
      <c r="AW29" s="27"/>
      <c r="AX29" s="27"/>
      <c r="AY29" s="27"/>
      <c r="AZ29" s="27"/>
      <c r="BA29" s="27"/>
      <c r="BB29" s="27"/>
      <c r="BC29" s="27"/>
    </row>
    <row r="30" spans="30:55">
      <c r="AD30" s="27"/>
      <c r="AE30" s="27"/>
      <c r="AF30" s="27"/>
      <c r="AG30" s="27"/>
      <c r="AH30" s="27"/>
      <c r="AI30" s="27"/>
      <c r="AJ30" s="27"/>
      <c r="AK30" s="27"/>
      <c r="AL30" s="27"/>
      <c r="AM30" s="27"/>
      <c r="AN30" s="27"/>
      <c r="AO30" s="27"/>
      <c r="AP30" s="27"/>
      <c r="AQ30" s="27"/>
      <c r="AR30" s="27"/>
      <c r="AS30" s="27"/>
      <c r="AT30" s="27"/>
      <c r="AU30" s="27"/>
      <c r="AV30" s="27"/>
      <c r="AW30" s="27"/>
      <c r="AX30" s="27"/>
      <c r="AY30" s="27"/>
      <c r="AZ30" s="27"/>
      <c r="BA30" s="27"/>
      <c r="BB30" s="27"/>
      <c r="BC30" s="27"/>
    </row>
    <row r="31" spans="30:55">
      <c r="AD31" s="27"/>
      <c r="AE31" s="27"/>
      <c r="AF31" s="27"/>
      <c r="AG31" s="27"/>
      <c r="AH31" s="27"/>
      <c r="AI31" s="27"/>
      <c r="AJ31" s="27"/>
      <c r="AK31" s="27"/>
      <c r="AL31" s="27"/>
      <c r="AM31" s="27"/>
      <c r="AN31" s="27"/>
      <c r="AO31" s="27"/>
      <c r="AP31" s="27"/>
      <c r="AQ31" s="27"/>
      <c r="AR31" s="27"/>
      <c r="AS31" s="27"/>
      <c r="AT31" s="27"/>
      <c r="AU31" s="27"/>
      <c r="AV31" s="27"/>
      <c r="AW31" s="27"/>
      <c r="AX31" s="27"/>
      <c r="AY31" s="27"/>
      <c r="AZ31" s="27"/>
      <c r="BA31" s="27"/>
      <c r="BB31" s="27"/>
      <c r="BC31" s="27"/>
    </row>
    <row r="32" spans="30:55">
      <c r="AD32" s="27"/>
      <c r="AE32" s="27"/>
      <c r="AF32" s="27"/>
      <c r="AG32" s="27"/>
      <c r="AH32" s="27"/>
      <c r="AI32" s="27"/>
      <c r="AJ32" s="27"/>
      <c r="AK32" s="27"/>
      <c r="AL32" s="27"/>
      <c r="AM32" s="27"/>
      <c r="AN32" s="27"/>
      <c r="AO32" s="27"/>
      <c r="AP32" s="27"/>
      <c r="AQ32" s="27"/>
      <c r="AR32" s="27"/>
      <c r="AS32" s="27"/>
      <c r="AT32" s="27"/>
      <c r="AU32" s="27"/>
      <c r="AV32" s="27"/>
      <c r="AW32" s="27"/>
      <c r="AX32" s="27"/>
      <c r="AY32" s="27"/>
      <c r="AZ32" s="27"/>
      <c r="BA32" s="27"/>
      <c r="BB32" s="27"/>
      <c r="BC32" s="27"/>
    </row>
    <row r="33" spans="30:55">
      <c r="AD33" s="27"/>
      <c r="AE33" s="27"/>
      <c r="AF33" s="27"/>
      <c r="AG33" s="27"/>
      <c r="AH33" s="27"/>
      <c r="AI33" s="27"/>
      <c r="AJ33" s="27"/>
      <c r="AK33" s="27"/>
      <c r="AL33" s="27"/>
      <c r="AM33" s="27"/>
      <c r="AN33" s="27"/>
      <c r="AO33" s="27"/>
      <c r="AP33" s="27"/>
      <c r="AQ33" s="27"/>
      <c r="AR33" s="27"/>
      <c r="AS33" s="27"/>
      <c r="AT33" s="27"/>
      <c r="AU33" s="27"/>
      <c r="AV33" s="27"/>
      <c r="AW33" s="27"/>
      <c r="AX33" s="27"/>
      <c r="AY33" s="27"/>
      <c r="AZ33" s="27"/>
      <c r="BA33" s="27"/>
      <c r="BB33" s="27"/>
      <c r="BC33" s="27"/>
    </row>
    <row r="34" spans="30:55">
      <c r="AD34" s="27"/>
      <c r="AE34" s="27"/>
      <c r="AF34" s="27"/>
      <c r="AG34" s="27"/>
      <c r="AH34" s="27"/>
      <c r="AI34" s="27"/>
      <c r="AJ34" s="27"/>
      <c r="AK34" s="27"/>
      <c r="AL34" s="27"/>
      <c r="AM34" s="27"/>
      <c r="AN34" s="27"/>
      <c r="AO34" s="27"/>
      <c r="AP34" s="27"/>
      <c r="AQ34" s="27"/>
      <c r="AR34" s="27"/>
      <c r="AS34" s="27"/>
      <c r="AT34" s="27"/>
      <c r="AU34" s="27"/>
      <c r="AV34" s="27"/>
      <c r="AW34" s="27"/>
      <c r="AX34" s="27"/>
      <c r="AY34" s="27"/>
      <c r="AZ34" s="27"/>
      <c r="BA34" s="27"/>
      <c r="BB34" s="27"/>
      <c r="BC34" s="27"/>
    </row>
    <row r="35" spans="30:55">
      <c r="AD35" s="27"/>
      <c r="AE35" s="27"/>
      <c r="AF35" s="27"/>
      <c r="AG35" s="27"/>
      <c r="AH35" s="27"/>
      <c r="AI35" s="27"/>
      <c r="AJ35" s="27"/>
      <c r="AK35" s="27"/>
      <c r="AL35" s="27"/>
      <c r="AM35" s="27"/>
      <c r="AN35" s="27"/>
      <c r="AO35" s="27"/>
      <c r="AP35" s="27"/>
      <c r="AQ35" s="27"/>
      <c r="AR35" s="27"/>
      <c r="AS35" s="27"/>
      <c r="AT35" s="27"/>
      <c r="AU35" s="27"/>
      <c r="AV35" s="27"/>
      <c r="AW35" s="27"/>
      <c r="AX35" s="27"/>
      <c r="AY35" s="27"/>
      <c r="AZ35" s="27"/>
      <c r="BA35" s="27"/>
      <c r="BB35" s="27"/>
      <c r="BC35" s="27"/>
    </row>
    <row r="36" spans="30:55">
      <c r="AD36" s="27"/>
      <c r="AE36" s="27"/>
      <c r="AF36" s="27"/>
      <c r="AG36" s="27"/>
      <c r="AH36" s="27"/>
      <c r="AI36" s="27"/>
      <c r="AJ36" s="27"/>
      <c r="AK36" s="27"/>
      <c r="AL36" s="27"/>
      <c r="AM36" s="27"/>
      <c r="AN36" s="27"/>
      <c r="AO36" s="27"/>
      <c r="AP36" s="27"/>
      <c r="AQ36" s="27"/>
      <c r="AR36" s="27"/>
      <c r="AS36" s="27"/>
      <c r="AT36" s="27"/>
      <c r="AU36" s="27"/>
      <c r="AV36" s="27"/>
      <c r="AW36" s="27"/>
      <c r="AX36" s="27"/>
      <c r="AY36" s="27"/>
      <c r="AZ36" s="27"/>
      <c r="BA36" s="27"/>
      <c r="BB36" s="27"/>
      <c r="BC36" s="27"/>
    </row>
    <row r="37" spans="30:55">
      <c r="AD37" s="27"/>
      <c r="AE37" s="27"/>
      <c r="AF37" s="27"/>
      <c r="AG37" s="27"/>
      <c r="AH37" s="27"/>
      <c r="AI37" s="27"/>
      <c r="AJ37" s="27"/>
      <c r="AK37" s="27"/>
      <c r="AL37" s="27"/>
      <c r="AM37" s="27"/>
      <c r="AN37" s="27"/>
      <c r="AO37" s="27"/>
      <c r="AP37" s="27"/>
      <c r="AQ37" s="27"/>
      <c r="AR37" s="27"/>
      <c r="AS37" s="27"/>
      <c r="AT37" s="27"/>
      <c r="AU37" s="27"/>
      <c r="AV37" s="27"/>
      <c r="AW37" s="27"/>
      <c r="AX37" s="27"/>
      <c r="AY37" s="27"/>
      <c r="AZ37" s="27"/>
      <c r="BA37" s="27"/>
      <c r="BB37" s="27"/>
      <c r="BC37" s="27"/>
    </row>
    <row r="38" spans="30:55">
      <c r="AD38" s="27"/>
      <c r="AE38" s="27"/>
      <c r="AF38" s="27"/>
      <c r="AG38" s="27"/>
      <c r="AH38" s="27"/>
      <c r="AI38" s="27"/>
      <c r="AJ38" s="27"/>
      <c r="AK38" s="27"/>
      <c r="AL38" s="27"/>
      <c r="AM38" s="27"/>
      <c r="AN38" s="27"/>
      <c r="AO38" s="27"/>
      <c r="AP38" s="27"/>
      <c r="AQ38" s="27"/>
      <c r="AR38" s="27"/>
      <c r="AS38" s="27"/>
      <c r="AT38" s="27"/>
      <c r="AU38" s="27"/>
      <c r="AV38" s="27"/>
      <c r="AW38" s="27"/>
      <c r="AX38" s="27"/>
      <c r="AY38" s="27"/>
      <c r="AZ38" s="27"/>
      <c r="BA38" s="27"/>
      <c r="BB38" s="27"/>
      <c r="BC38" s="27"/>
    </row>
    <row r="39" spans="30:55">
      <c r="AD39" s="27"/>
      <c r="AE39" s="27"/>
      <c r="AF39" s="27"/>
      <c r="AG39" s="27"/>
      <c r="AH39" s="27"/>
      <c r="AI39" s="27"/>
      <c r="AJ39" s="27"/>
      <c r="AK39" s="27"/>
      <c r="AL39" s="27"/>
      <c r="AM39" s="27"/>
      <c r="AN39" s="27"/>
      <c r="AO39" s="27"/>
      <c r="AP39" s="27"/>
      <c r="AQ39" s="27"/>
      <c r="AR39" s="27"/>
      <c r="AS39" s="27"/>
      <c r="AT39" s="27"/>
      <c r="AU39" s="27"/>
      <c r="AV39" s="27"/>
      <c r="AW39" s="27"/>
      <c r="AX39" s="27"/>
      <c r="AY39" s="27"/>
      <c r="AZ39" s="27"/>
      <c r="BA39" s="27"/>
      <c r="BB39" s="27"/>
      <c r="BC39" s="27"/>
    </row>
    <row r="40" spans="30:55">
      <c r="AD40" s="27"/>
      <c r="AE40" s="27"/>
      <c r="AF40" s="27"/>
      <c r="AG40" s="27"/>
      <c r="AH40" s="27"/>
      <c r="AI40" s="27"/>
      <c r="AJ40" s="27"/>
      <c r="AK40" s="27"/>
      <c r="AL40" s="27"/>
      <c r="AM40" s="27"/>
      <c r="AN40" s="27"/>
      <c r="AO40" s="27"/>
      <c r="AP40" s="27"/>
      <c r="AQ40" s="27"/>
      <c r="AR40" s="27"/>
      <c r="AS40" s="27"/>
      <c r="AT40" s="27"/>
      <c r="AU40" s="27"/>
      <c r="AV40" s="27"/>
      <c r="AW40" s="27"/>
      <c r="AX40" s="27"/>
      <c r="AY40" s="27"/>
      <c r="AZ40" s="27"/>
      <c r="BA40" s="27"/>
      <c r="BB40" s="27"/>
      <c r="BC40" s="27"/>
    </row>
    <row r="41" spans="30:55">
      <c r="AD41" s="27"/>
      <c r="AE41" s="27"/>
      <c r="AF41" s="27"/>
      <c r="AG41" s="27"/>
      <c r="AH41" s="27"/>
      <c r="AI41" s="27"/>
      <c r="AJ41" s="27"/>
      <c r="AK41" s="27"/>
      <c r="AL41" s="27"/>
      <c r="AM41" s="27"/>
      <c r="AN41" s="27"/>
      <c r="AO41" s="27"/>
      <c r="AP41" s="27"/>
      <c r="AQ41" s="27"/>
      <c r="AR41" s="27"/>
      <c r="AS41" s="27"/>
      <c r="AT41" s="27"/>
      <c r="AU41" s="27"/>
      <c r="AV41" s="27"/>
      <c r="AW41" s="27"/>
      <c r="AX41" s="27"/>
      <c r="AY41" s="27"/>
      <c r="AZ41" s="27"/>
      <c r="BA41" s="27"/>
      <c r="BB41" s="27"/>
      <c r="BC41" s="27"/>
    </row>
    <row r="42" spans="30:55">
      <c r="AD42" s="27"/>
      <c r="AE42" s="27"/>
      <c r="AF42" s="27"/>
      <c r="AG42" s="27"/>
      <c r="AH42" s="27"/>
      <c r="AI42" s="27"/>
      <c r="AJ42" s="27"/>
      <c r="AK42" s="27"/>
      <c r="AL42" s="27"/>
      <c r="AM42" s="27"/>
      <c r="AN42" s="27"/>
      <c r="AO42" s="27"/>
      <c r="AP42" s="27"/>
      <c r="AQ42" s="27"/>
      <c r="AR42" s="27"/>
      <c r="AS42" s="27"/>
      <c r="AT42" s="27"/>
      <c r="AU42" s="27"/>
      <c r="AV42" s="27"/>
      <c r="AW42" s="27"/>
      <c r="AX42" s="27"/>
      <c r="AY42" s="27"/>
      <c r="AZ42" s="27"/>
      <c r="BA42" s="27"/>
      <c r="BB42" s="27"/>
      <c r="BC42" s="27"/>
    </row>
    <row r="43" spans="30:55">
      <c r="AD43" s="27"/>
      <c r="AE43" s="27"/>
      <c r="AF43" s="27"/>
      <c r="AG43" s="27"/>
      <c r="AH43" s="27"/>
      <c r="AI43" s="27"/>
      <c r="AJ43" s="27"/>
      <c r="AK43" s="27"/>
      <c r="AL43" s="27"/>
      <c r="AM43" s="27"/>
      <c r="AN43" s="27"/>
      <c r="AO43" s="27"/>
      <c r="AP43" s="27"/>
      <c r="AQ43" s="27"/>
      <c r="AR43" s="27"/>
      <c r="AS43" s="27"/>
      <c r="AT43" s="27"/>
      <c r="AU43" s="27"/>
      <c r="AV43" s="27"/>
      <c r="AW43" s="27"/>
      <c r="AX43" s="27"/>
      <c r="AY43" s="27"/>
      <c r="AZ43" s="27"/>
      <c r="BA43" s="27"/>
      <c r="BB43" s="27"/>
      <c r="BC43" s="27"/>
    </row>
    <row r="44" spans="30:55">
      <c r="AD44" s="27"/>
      <c r="AE44" s="27"/>
      <c r="AF44" s="27"/>
      <c r="AG44" s="27"/>
      <c r="AH44" s="27"/>
      <c r="AI44" s="27"/>
      <c r="AJ44" s="27"/>
      <c r="AK44" s="27"/>
      <c r="AL44" s="27"/>
      <c r="AM44" s="27"/>
      <c r="AN44" s="27"/>
      <c r="AO44" s="27"/>
      <c r="AP44" s="27"/>
      <c r="AQ44" s="27"/>
      <c r="AR44" s="27"/>
      <c r="AS44" s="27"/>
      <c r="AT44" s="27"/>
      <c r="AU44" s="27"/>
      <c r="AV44" s="27"/>
      <c r="AW44" s="27"/>
      <c r="AX44" s="27"/>
      <c r="AY44" s="27"/>
      <c r="AZ44" s="27"/>
      <c r="BA44" s="27"/>
      <c r="BB44" s="27"/>
      <c r="BC44" s="27"/>
    </row>
    <row r="45" spans="30:55">
      <c r="AD45" s="27"/>
      <c r="AE45" s="27"/>
      <c r="AF45" s="27"/>
      <c r="AG45" s="27"/>
      <c r="AH45" s="27"/>
      <c r="AI45" s="27"/>
      <c r="AJ45" s="27"/>
      <c r="AK45" s="27"/>
      <c r="AL45" s="27"/>
      <c r="AM45" s="27"/>
      <c r="AN45" s="27"/>
      <c r="AO45" s="27"/>
      <c r="AP45" s="27"/>
      <c r="AQ45" s="27"/>
      <c r="AR45" s="27"/>
      <c r="AS45" s="27"/>
      <c r="AT45" s="27"/>
      <c r="AU45" s="27"/>
      <c r="AV45" s="27"/>
      <c r="AW45" s="27"/>
      <c r="AX45" s="27"/>
      <c r="AY45" s="27"/>
      <c r="AZ45" s="27"/>
      <c r="BA45" s="27"/>
      <c r="BB45" s="27"/>
      <c r="BC45" s="27"/>
    </row>
    <row r="46" spans="30:55">
      <c r="AD46" s="27"/>
      <c r="AE46" s="27"/>
      <c r="AF46" s="27"/>
      <c r="AG46" s="27"/>
      <c r="AH46" s="27"/>
      <c r="AI46" s="27"/>
      <c r="AJ46" s="27"/>
      <c r="AK46" s="27"/>
      <c r="AL46" s="27"/>
      <c r="AM46" s="27"/>
      <c r="AN46" s="27"/>
      <c r="AO46" s="27"/>
      <c r="AP46" s="27"/>
      <c r="AQ46" s="27"/>
      <c r="AR46" s="27"/>
      <c r="AS46" s="27"/>
      <c r="AT46" s="27"/>
      <c r="AU46" s="27"/>
      <c r="AV46" s="27"/>
      <c r="AW46" s="27"/>
      <c r="AX46" s="27"/>
      <c r="AY46" s="27"/>
      <c r="AZ46" s="27"/>
      <c r="BA46" s="27"/>
      <c r="BB46" s="27"/>
      <c r="BC46" s="27"/>
    </row>
    <row r="47" spans="30:55">
      <c r="AD47" s="27"/>
      <c r="AE47" s="27"/>
      <c r="AF47" s="27"/>
      <c r="AG47" s="27"/>
      <c r="AH47" s="27"/>
      <c r="AI47" s="27"/>
      <c r="AJ47" s="27"/>
      <c r="AK47" s="27"/>
      <c r="AL47" s="27"/>
      <c r="AM47" s="27"/>
      <c r="AN47" s="27"/>
      <c r="AO47" s="27"/>
      <c r="AP47" s="27"/>
      <c r="AQ47" s="27"/>
      <c r="AR47" s="27"/>
      <c r="AS47" s="27"/>
      <c r="AT47" s="27"/>
      <c r="AU47" s="27"/>
      <c r="AV47" s="27"/>
      <c r="AW47" s="27"/>
      <c r="AX47" s="27"/>
      <c r="AY47" s="27"/>
      <c r="AZ47" s="27"/>
      <c r="BA47" s="27"/>
      <c r="BB47" s="27"/>
      <c r="BC47" s="27"/>
    </row>
    <row r="48" spans="30:55">
      <c r="AD48" s="27"/>
      <c r="AE48" s="27"/>
      <c r="AF48" s="27"/>
      <c r="AG48" s="27"/>
      <c r="AH48" s="27"/>
      <c r="AI48" s="27"/>
      <c r="AJ48" s="27"/>
      <c r="AK48" s="27"/>
      <c r="AL48" s="27"/>
      <c r="AM48" s="27"/>
      <c r="AN48" s="27"/>
      <c r="AO48" s="27"/>
      <c r="AP48" s="27"/>
      <c r="AQ48" s="27"/>
      <c r="AR48" s="27"/>
      <c r="AS48" s="27"/>
      <c r="AT48" s="27"/>
      <c r="AU48" s="27"/>
      <c r="AV48" s="27"/>
      <c r="AW48" s="27"/>
      <c r="AX48" s="27"/>
      <c r="AY48" s="27"/>
      <c r="AZ48" s="27"/>
      <c r="BA48" s="27"/>
      <c r="BB48" s="27"/>
      <c r="BC48" s="27"/>
    </row>
    <row r="49" spans="30:55">
      <c r="AD49" s="27"/>
      <c r="AE49" s="27"/>
      <c r="AF49" s="27"/>
      <c r="AG49" s="27"/>
      <c r="AH49" s="27"/>
      <c r="AI49" s="27"/>
      <c r="AJ49" s="27"/>
      <c r="AK49" s="27"/>
      <c r="AL49" s="27"/>
      <c r="AM49" s="27"/>
      <c r="AN49" s="27"/>
      <c r="AO49" s="27"/>
      <c r="AP49" s="27"/>
      <c r="AQ49" s="27"/>
      <c r="AR49" s="27"/>
      <c r="AS49" s="27"/>
      <c r="AT49" s="27"/>
      <c r="AU49" s="27"/>
      <c r="AV49" s="27"/>
      <c r="AW49" s="27"/>
      <c r="AX49" s="27"/>
      <c r="AY49" s="27"/>
      <c r="AZ49" s="27"/>
      <c r="BA49" s="27"/>
      <c r="BB49" s="27"/>
      <c r="BC49" s="27"/>
    </row>
    <row r="50" spans="30:55">
      <c r="AD50" s="27"/>
      <c r="AE50" s="27"/>
      <c r="AF50" s="27"/>
      <c r="AG50" s="27"/>
      <c r="AH50" s="27"/>
      <c r="AI50" s="27"/>
      <c r="AJ50" s="27"/>
      <c r="AK50" s="27"/>
      <c r="AL50" s="27"/>
      <c r="AM50" s="27"/>
      <c r="AN50" s="27"/>
      <c r="AO50" s="27"/>
      <c r="AP50" s="27"/>
      <c r="AQ50" s="27"/>
      <c r="AR50" s="27"/>
      <c r="AS50" s="27"/>
      <c r="AT50" s="27"/>
      <c r="AU50" s="27"/>
      <c r="AV50" s="27"/>
      <c r="AW50" s="27"/>
      <c r="AX50" s="27"/>
      <c r="AY50" s="27"/>
      <c r="AZ50" s="27"/>
      <c r="BA50" s="27"/>
      <c r="BB50" s="27"/>
      <c r="BC50" s="27"/>
    </row>
    <row r="51" spans="30:55">
      <c r="AD51" s="27"/>
      <c r="AE51" s="27"/>
      <c r="AF51" s="27"/>
      <c r="AG51" s="27"/>
      <c r="AH51" s="27"/>
      <c r="AI51" s="27"/>
      <c r="AJ51" s="27"/>
      <c r="AK51" s="27"/>
      <c r="AL51" s="27"/>
      <c r="AM51" s="27"/>
      <c r="AN51" s="27"/>
      <c r="AO51" s="27"/>
      <c r="AP51" s="27"/>
      <c r="AQ51" s="27"/>
      <c r="AR51" s="27"/>
      <c r="AS51" s="27"/>
      <c r="AT51" s="27"/>
      <c r="AU51" s="27"/>
      <c r="AV51" s="27"/>
      <c r="AW51" s="27"/>
      <c r="AX51" s="27"/>
      <c r="AY51" s="27"/>
      <c r="AZ51" s="27"/>
      <c r="BA51" s="27"/>
      <c r="BB51" s="27"/>
      <c r="BC51" s="27"/>
    </row>
    <row r="52" spans="30:55">
      <c r="AD52" s="27"/>
      <c r="AE52" s="27"/>
      <c r="AF52" s="27"/>
      <c r="AG52" s="27"/>
      <c r="AH52" s="27"/>
      <c r="AI52" s="27"/>
      <c r="AJ52" s="27"/>
      <c r="AK52" s="27"/>
      <c r="AL52" s="27"/>
      <c r="AM52" s="27"/>
      <c r="AN52" s="27"/>
      <c r="AO52" s="27"/>
      <c r="AP52" s="27"/>
      <c r="AQ52" s="27"/>
      <c r="AR52" s="27"/>
      <c r="AS52" s="27"/>
      <c r="AT52" s="27"/>
      <c r="AU52" s="27"/>
      <c r="AV52" s="27"/>
      <c r="AW52" s="27"/>
      <c r="AX52" s="27"/>
      <c r="AY52" s="27"/>
      <c r="AZ52" s="27"/>
      <c r="BA52" s="27"/>
      <c r="BB52" s="27"/>
      <c r="BC52" s="27"/>
    </row>
    <row r="53" spans="30:55">
      <c r="AD53" s="27"/>
      <c r="AE53" s="27"/>
      <c r="AF53" s="27"/>
      <c r="AG53" s="27"/>
      <c r="AH53" s="27"/>
      <c r="AI53" s="27"/>
      <c r="AJ53" s="27"/>
      <c r="AK53" s="27"/>
      <c r="AL53" s="27"/>
      <c r="AM53" s="27"/>
      <c r="AN53" s="27"/>
      <c r="AO53" s="27"/>
      <c r="AP53" s="27"/>
      <c r="AQ53" s="27"/>
      <c r="AR53" s="27"/>
      <c r="AS53" s="27"/>
      <c r="AT53" s="27"/>
      <c r="AU53" s="27"/>
      <c r="AV53" s="27"/>
      <c r="AW53" s="27"/>
      <c r="AX53" s="27"/>
      <c r="AY53" s="27"/>
      <c r="AZ53" s="27"/>
      <c r="BA53" s="27"/>
      <c r="BB53" s="27"/>
      <c r="BC53" s="27"/>
    </row>
    <row r="54" spans="30:55">
      <c r="AD54" s="27"/>
      <c r="AE54" s="27"/>
      <c r="AF54" s="27"/>
      <c r="AG54" s="27"/>
      <c r="AH54" s="27"/>
      <c r="AI54" s="27"/>
      <c r="AJ54" s="27"/>
      <c r="AK54" s="27"/>
      <c r="AL54" s="27"/>
      <c r="AM54" s="27"/>
      <c r="AN54" s="27"/>
      <c r="AO54" s="27"/>
      <c r="AP54" s="27"/>
      <c r="AQ54" s="27"/>
      <c r="AR54" s="27"/>
      <c r="AS54" s="27"/>
      <c r="AT54" s="27"/>
      <c r="AU54" s="27"/>
      <c r="AV54" s="27"/>
      <c r="AW54" s="27"/>
      <c r="AX54" s="27"/>
      <c r="AY54" s="27"/>
      <c r="AZ54" s="27"/>
      <c r="BA54" s="27"/>
      <c r="BB54" s="27"/>
      <c r="BC54" s="27"/>
    </row>
    <row r="55" spans="30:55">
      <c r="AD55" s="27"/>
      <c r="AE55" s="27"/>
      <c r="AF55" s="27"/>
      <c r="AG55" s="27"/>
      <c r="AH55" s="27"/>
      <c r="AI55" s="27"/>
      <c r="AJ55" s="27"/>
      <c r="AK55" s="27"/>
      <c r="AL55" s="27"/>
      <c r="AM55" s="27"/>
      <c r="AN55" s="27"/>
      <c r="AO55" s="27"/>
      <c r="AP55" s="27"/>
      <c r="AQ55" s="27"/>
      <c r="AR55" s="27"/>
      <c r="AS55" s="27"/>
      <c r="AT55" s="27"/>
      <c r="AU55" s="27"/>
      <c r="AV55" s="27"/>
      <c r="AW55" s="27"/>
      <c r="AX55" s="27"/>
      <c r="AY55" s="27"/>
      <c r="AZ55" s="27"/>
      <c r="BA55" s="27"/>
      <c r="BB55" s="27"/>
      <c r="BC55" s="27"/>
    </row>
    <row r="56" spans="30:55">
      <c r="AD56" s="27"/>
      <c r="AE56" s="27"/>
      <c r="AF56" s="27"/>
      <c r="AG56" s="27"/>
      <c r="AH56" s="27"/>
      <c r="AI56" s="27"/>
      <c r="AJ56" s="27"/>
      <c r="AK56" s="27"/>
      <c r="AL56" s="27"/>
      <c r="AM56" s="27"/>
      <c r="AN56" s="27"/>
      <c r="AO56" s="27"/>
      <c r="AP56" s="27"/>
      <c r="AQ56" s="27"/>
      <c r="AR56" s="27"/>
      <c r="AS56" s="27"/>
      <c r="AT56" s="27"/>
      <c r="AU56" s="27"/>
      <c r="AV56" s="27"/>
      <c r="AW56" s="27"/>
      <c r="AX56" s="27"/>
      <c r="AY56" s="27"/>
      <c r="AZ56" s="27"/>
      <c r="BA56" s="27"/>
      <c r="BB56" s="27"/>
      <c r="BC56" s="27"/>
    </row>
    <row r="57" spans="30:55">
      <c r="AD57" s="27"/>
      <c r="AE57" s="27"/>
      <c r="AF57" s="27"/>
      <c r="AG57" s="27"/>
      <c r="AH57" s="27"/>
      <c r="AI57" s="27"/>
      <c r="AJ57" s="27"/>
      <c r="AK57" s="27"/>
      <c r="AL57" s="27"/>
      <c r="AM57" s="27"/>
      <c r="AN57" s="27"/>
      <c r="AO57" s="27"/>
      <c r="AP57" s="27"/>
      <c r="AQ57" s="27"/>
      <c r="AR57" s="27"/>
      <c r="AS57" s="27"/>
      <c r="AT57" s="27"/>
      <c r="AU57" s="27"/>
      <c r="AV57" s="27"/>
      <c r="AW57" s="27"/>
      <c r="AX57" s="27"/>
      <c r="AY57" s="27"/>
      <c r="AZ57" s="27"/>
      <c r="BA57" s="27"/>
      <c r="BB57" s="27"/>
      <c r="BC57" s="27"/>
    </row>
    <row r="58" spans="30:55">
      <c r="AD58" s="27"/>
      <c r="AE58" s="27"/>
      <c r="AF58" s="27"/>
      <c r="AG58" s="27"/>
      <c r="AH58" s="27"/>
      <c r="AI58" s="27"/>
      <c r="AJ58" s="27"/>
      <c r="AK58" s="27"/>
      <c r="AL58" s="27"/>
      <c r="AM58" s="27"/>
      <c r="AN58" s="27"/>
      <c r="AO58" s="27"/>
      <c r="AP58" s="27"/>
      <c r="AQ58" s="27"/>
      <c r="AR58" s="27"/>
      <c r="AS58" s="27"/>
      <c r="AT58" s="27"/>
      <c r="AU58" s="27"/>
      <c r="AV58" s="27"/>
      <c r="AW58" s="27"/>
      <c r="AX58" s="27"/>
      <c r="AY58" s="27"/>
      <c r="AZ58" s="27"/>
      <c r="BA58" s="27"/>
      <c r="BB58" s="27"/>
      <c r="BC58" s="27"/>
    </row>
    <row r="59" spans="30:55">
      <c r="AD59" s="27"/>
      <c r="AE59" s="27"/>
      <c r="AF59" s="27"/>
      <c r="AG59" s="27"/>
      <c r="AH59" s="27"/>
      <c r="AI59" s="27"/>
      <c r="AJ59" s="27"/>
      <c r="AK59" s="27"/>
      <c r="AL59" s="27"/>
      <c r="AM59" s="27"/>
      <c r="AN59" s="27"/>
      <c r="AO59" s="27"/>
      <c r="AP59" s="27"/>
      <c r="AQ59" s="27"/>
      <c r="AR59" s="27"/>
      <c r="AS59" s="27"/>
      <c r="AT59" s="27"/>
      <c r="AU59" s="27"/>
      <c r="AV59" s="27"/>
      <c r="AW59" s="27"/>
      <c r="AX59" s="27"/>
      <c r="AY59" s="27"/>
      <c r="AZ59" s="27"/>
      <c r="BA59" s="27"/>
      <c r="BB59" s="27"/>
      <c r="BC59" s="27"/>
    </row>
    <row r="60" spans="30:55">
      <c r="AD60" s="27"/>
      <c r="AE60" s="27"/>
      <c r="AF60" s="27"/>
      <c r="AG60" s="27"/>
      <c r="AH60" s="27"/>
      <c r="AI60" s="27"/>
      <c r="AJ60" s="27"/>
      <c r="AK60" s="27"/>
      <c r="AL60" s="27"/>
      <c r="AM60" s="27"/>
      <c r="AN60" s="27"/>
      <c r="AO60" s="27"/>
      <c r="AP60" s="27"/>
      <c r="AQ60" s="27"/>
      <c r="AR60" s="27"/>
      <c r="AS60" s="27"/>
      <c r="AT60" s="27"/>
      <c r="AU60" s="27"/>
      <c r="AV60" s="27"/>
      <c r="AW60" s="27"/>
      <c r="AX60" s="27"/>
      <c r="AY60" s="27"/>
      <c r="AZ60" s="27"/>
      <c r="BA60" s="27"/>
      <c r="BB60" s="27"/>
      <c r="BC60" s="27"/>
    </row>
    <row r="61" spans="30:55">
      <c r="AD61" s="27"/>
      <c r="AE61" s="27"/>
      <c r="AF61" s="27"/>
      <c r="AG61" s="27"/>
      <c r="AH61" s="27"/>
      <c r="AI61" s="27"/>
      <c r="AJ61" s="27"/>
      <c r="AK61" s="27"/>
      <c r="AL61" s="27"/>
      <c r="AM61" s="27"/>
      <c r="AN61" s="27"/>
      <c r="AO61" s="27"/>
      <c r="AP61" s="27"/>
      <c r="AQ61" s="27"/>
      <c r="AR61" s="27"/>
      <c r="AS61" s="27"/>
      <c r="AT61" s="27"/>
      <c r="AU61" s="27"/>
      <c r="AV61" s="27"/>
      <c r="AW61" s="27"/>
      <c r="AX61" s="27"/>
      <c r="AY61" s="27"/>
      <c r="AZ61" s="27"/>
      <c r="BA61" s="27"/>
      <c r="BB61" s="27"/>
      <c r="BC61" s="27"/>
    </row>
    <row r="62" spans="30:55">
      <c r="AD62" s="27"/>
      <c r="AE62" s="27"/>
      <c r="AF62" s="27"/>
      <c r="AG62" s="27"/>
      <c r="AH62" s="27"/>
      <c r="AI62" s="27"/>
      <c r="AJ62" s="27"/>
      <c r="AK62" s="27"/>
      <c r="AL62" s="27"/>
      <c r="AM62" s="27"/>
      <c r="AN62" s="27"/>
      <c r="AO62" s="27"/>
      <c r="AP62" s="27"/>
      <c r="AQ62" s="27"/>
      <c r="AR62" s="27"/>
      <c r="AS62" s="27"/>
      <c r="AT62" s="27"/>
      <c r="AU62" s="27"/>
      <c r="AV62" s="27"/>
      <c r="AW62" s="27"/>
      <c r="AX62" s="27"/>
      <c r="AY62" s="27"/>
      <c r="AZ62" s="27"/>
      <c r="BA62" s="27"/>
      <c r="BB62" s="27"/>
      <c r="BC62" s="27"/>
    </row>
    <row r="63" spans="30:55">
      <c r="AD63" s="27"/>
      <c r="AE63" s="27"/>
      <c r="AF63" s="27"/>
      <c r="AG63" s="27"/>
      <c r="AH63" s="27"/>
      <c r="AI63" s="27"/>
      <c r="AJ63" s="27"/>
      <c r="AK63" s="27"/>
      <c r="AL63" s="27"/>
      <c r="AM63" s="27"/>
      <c r="AN63" s="27"/>
      <c r="AO63" s="27"/>
      <c r="AP63" s="27"/>
      <c r="AQ63" s="27"/>
      <c r="AR63" s="27"/>
      <c r="AS63" s="27"/>
      <c r="AT63" s="27"/>
      <c r="AU63" s="27"/>
      <c r="AV63" s="27"/>
      <c r="AW63" s="27"/>
      <c r="AX63" s="27"/>
      <c r="AY63" s="27"/>
      <c r="AZ63" s="27"/>
      <c r="BA63" s="27"/>
      <c r="BB63" s="27"/>
      <c r="BC63" s="27"/>
    </row>
    <row r="64" spans="30:55">
      <c r="AD64" s="27"/>
      <c r="AE64" s="27"/>
      <c r="AF64" s="27"/>
      <c r="AG64" s="27"/>
      <c r="AH64" s="27"/>
      <c r="AI64" s="27"/>
      <c r="AJ64" s="27"/>
      <c r="AK64" s="27"/>
      <c r="AL64" s="27"/>
      <c r="AM64" s="27"/>
      <c r="AN64" s="27"/>
      <c r="AO64" s="27"/>
      <c r="AP64" s="27"/>
      <c r="AQ64" s="27"/>
      <c r="AR64" s="27"/>
      <c r="AS64" s="27"/>
      <c r="AT64" s="27"/>
      <c r="AU64" s="27"/>
      <c r="AV64" s="27"/>
      <c r="AW64" s="27"/>
      <c r="AX64" s="27"/>
      <c r="AY64" s="27"/>
      <c r="AZ64" s="27"/>
      <c r="BA64" s="27"/>
      <c r="BB64" s="27"/>
      <c r="BC64" s="27"/>
    </row>
  </sheetData>
  <mergeCells count="6">
    <mergeCell ref="C2:BC2"/>
    <mergeCell ref="C3:AB3"/>
    <mergeCell ref="C4:AB4"/>
    <mergeCell ref="B3:B5"/>
    <mergeCell ref="AD3:BC3"/>
    <mergeCell ref="AD4:BC4"/>
  </mergeCells>
  <phoneticPr fontId="2" type="noConversion"/>
  <pageMargins left="0.75" right="0.75" top="1" bottom="1" header="0.5" footer="0.5"/>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BD64"/>
  <sheetViews>
    <sheetView workbookViewId="0">
      <pane xSplit="2" ySplit="5" topLeftCell="C6" activePane="bottomRight" state="frozen"/>
      <selection activeCell="B3" sqref="B3:B5"/>
      <selection pane="topRight" activeCell="B3" sqref="B3:B5"/>
      <selection pane="bottomLeft" activeCell="B3" sqref="B3:B5"/>
      <selection pane="bottomRight" activeCell="B3" sqref="B3:B5"/>
    </sheetView>
  </sheetViews>
  <sheetFormatPr defaultRowHeight="12.5"/>
  <cols>
    <col min="1" max="1" width="1.7265625" customWidth="1"/>
    <col min="2" max="2" width="20.7265625" customWidth="1"/>
    <col min="3" max="22" width="5.7265625" customWidth="1"/>
    <col min="23" max="28" width="5.7265625" hidden="1" customWidth="1"/>
    <col min="29" max="29" width="1.7265625" customWidth="1"/>
    <col min="30" max="49" width="5.7265625" style="28" customWidth="1"/>
    <col min="50" max="55" width="5.7265625" style="28" hidden="1" customWidth="1"/>
  </cols>
  <sheetData>
    <row r="1" spans="1:56" ht="9" customHeight="1" thickBot="1">
      <c r="A1" s="36">
        <f>[2]RWE!$A$1*[2]ToM3!$A$2</f>
        <v>1.6099999999999999</v>
      </c>
      <c r="B1" s="25"/>
      <c r="AD1"/>
      <c r="AE1"/>
      <c r="AF1"/>
      <c r="AG1"/>
      <c r="AH1"/>
      <c r="AI1"/>
      <c r="AJ1"/>
      <c r="AK1"/>
      <c r="AL1"/>
      <c r="AM1"/>
      <c r="AN1"/>
      <c r="AO1"/>
      <c r="AP1"/>
      <c r="AQ1"/>
      <c r="AR1"/>
      <c r="AS1"/>
      <c r="AT1"/>
      <c r="AU1"/>
      <c r="AV1"/>
      <c r="AW1"/>
      <c r="AX1"/>
      <c r="AY1"/>
      <c r="AZ1"/>
      <c r="BA1"/>
      <c r="BB1"/>
      <c r="BC1"/>
    </row>
    <row r="2" spans="1:56" ht="20" customHeight="1" thickTop="1" thickBot="1">
      <c r="A2" s="36"/>
      <c r="B2" s="25"/>
      <c r="C2" s="256" t="s">
        <v>51</v>
      </c>
      <c r="D2" s="257"/>
      <c r="E2" s="257"/>
      <c r="F2" s="257"/>
      <c r="G2" s="257"/>
      <c r="H2" s="257"/>
      <c r="I2" s="257"/>
      <c r="J2" s="257"/>
      <c r="K2" s="257"/>
      <c r="L2" s="257"/>
      <c r="M2" s="257"/>
      <c r="N2" s="257"/>
      <c r="O2" s="257"/>
      <c r="P2" s="257"/>
      <c r="Q2" s="257"/>
      <c r="R2" s="257"/>
      <c r="S2" s="257"/>
      <c r="T2" s="257"/>
      <c r="U2" s="257"/>
      <c r="V2" s="257"/>
      <c r="W2" s="257"/>
      <c r="X2" s="257"/>
      <c r="Y2" s="257"/>
      <c r="Z2" s="257"/>
      <c r="AA2" s="257"/>
      <c r="AB2" s="257"/>
      <c r="AC2" s="257"/>
      <c r="AD2" s="257"/>
      <c r="AE2" s="257"/>
      <c r="AF2" s="257"/>
      <c r="AG2" s="257"/>
      <c r="AH2" s="257"/>
      <c r="AI2" s="257"/>
      <c r="AJ2" s="257"/>
      <c r="AK2" s="257"/>
      <c r="AL2" s="257"/>
      <c r="AM2" s="257"/>
      <c r="AN2" s="257"/>
      <c r="AO2" s="257"/>
      <c r="AP2" s="257"/>
      <c r="AQ2" s="257"/>
      <c r="AR2" s="257"/>
      <c r="AS2" s="257"/>
      <c r="AT2" s="257"/>
      <c r="AU2" s="257"/>
      <c r="AV2" s="257"/>
      <c r="AW2" s="257"/>
      <c r="AX2" s="257"/>
      <c r="AY2" s="257"/>
      <c r="AZ2" s="257"/>
      <c r="BA2" s="257"/>
      <c r="BB2" s="257"/>
      <c r="BC2" s="258"/>
      <c r="BD2" s="165"/>
    </row>
    <row r="3" spans="1:56" ht="16" thickTop="1">
      <c r="B3" s="274" t="s">
        <v>75</v>
      </c>
      <c r="C3" s="286" t="s">
        <v>39</v>
      </c>
      <c r="D3" s="287"/>
      <c r="E3" s="287"/>
      <c r="F3" s="287"/>
      <c r="G3" s="287"/>
      <c r="H3" s="287"/>
      <c r="I3" s="287"/>
      <c r="J3" s="287"/>
      <c r="K3" s="287"/>
      <c r="L3" s="287"/>
      <c r="M3" s="287"/>
      <c r="N3" s="287"/>
      <c r="O3" s="287"/>
      <c r="P3" s="287"/>
      <c r="Q3" s="287"/>
      <c r="R3" s="287"/>
      <c r="S3" s="287"/>
      <c r="T3" s="287"/>
      <c r="U3" s="287"/>
      <c r="V3" s="287"/>
      <c r="W3" s="287"/>
      <c r="X3" s="287"/>
      <c r="Y3" s="287"/>
      <c r="Z3" s="287"/>
      <c r="AA3" s="287"/>
      <c r="AB3" s="287"/>
      <c r="AC3" s="161"/>
      <c r="AD3" s="259" t="s">
        <v>4</v>
      </c>
      <c r="AE3" s="260"/>
      <c r="AF3" s="260"/>
      <c r="AG3" s="260"/>
      <c r="AH3" s="260"/>
      <c r="AI3" s="260"/>
      <c r="AJ3" s="260"/>
      <c r="AK3" s="260"/>
      <c r="AL3" s="260"/>
      <c r="AM3" s="260"/>
      <c r="AN3" s="260"/>
      <c r="AO3" s="260"/>
      <c r="AP3" s="260"/>
      <c r="AQ3" s="260"/>
      <c r="AR3" s="260"/>
      <c r="AS3" s="260"/>
      <c r="AT3" s="260"/>
      <c r="AU3" s="260"/>
      <c r="AV3" s="260"/>
      <c r="AW3" s="260"/>
      <c r="AX3" s="260"/>
      <c r="AY3" s="260"/>
      <c r="AZ3" s="260"/>
      <c r="BA3" s="260"/>
      <c r="BB3" s="260"/>
      <c r="BC3" s="261"/>
      <c r="BD3" s="165"/>
    </row>
    <row r="4" spans="1:56" ht="13" thickBot="1">
      <c r="B4" s="275"/>
      <c r="C4" s="279" t="s">
        <v>30</v>
      </c>
      <c r="D4" s="280"/>
      <c r="E4" s="280"/>
      <c r="F4" s="280"/>
      <c r="G4" s="280"/>
      <c r="H4" s="280"/>
      <c r="I4" s="280"/>
      <c r="J4" s="280"/>
      <c r="K4" s="280"/>
      <c r="L4" s="280"/>
      <c r="M4" s="280"/>
      <c r="N4" s="280"/>
      <c r="O4" s="280"/>
      <c r="P4" s="280"/>
      <c r="Q4" s="280"/>
      <c r="R4" s="280"/>
      <c r="S4" s="280"/>
      <c r="T4" s="280"/>
      <c r="U4" s="280"/>
      <c r="V4" s="280"/>
      <c r="W4" s="280"/>
      <c r="X4" s="280"/>
      <c r="Y4" s="280"/>
      <c r="Z4" s="280"/>
      <c r="AA4" s="280"/>
      <c r="AB4" s="280"/>
      <c r="AC4" s="3"/>
      <c r="AD4" s="262" t="s">
        <v>48</v>
      </c>
      <c r="AE4" s="263"/>
      <c r="AF4" s="263"/>
      <c r="AG4" s="263"/>
      <c r="AH4" s="263"/>
      <c r="AI4" s="263"/>
      <c r="AJ4" s="263"/>
      <c r="AK4" s="263"/>
      <c r="AL4" s="263"/>
      <c r="AM4" s="263"/>
      <c r="AN4" s="263"/>
      <c r="AO4" s="263"/>
      <c r="AP4" s="263"/>
      <c r="AQ4" s="263"/>
      <c r="AR4" s="263"/>
      <c r="AS4" s="263"/>
      <c r="AT4" s="263"/>
      <c r="AU4" s="263"/>
      <c r="AV4" s="263"/>
      <c r="AW4" s="263"/>
      <c r="AX4" s="263"/>
      <c r="AY4" s="263"/>
      <c r="AZ4" s="263"/>
      <c r="BA4" s="263"/>
      <c r="BB4" s="263"/>
      <c r="BC4" s="264"/>
      <c r="BD4" s="165"/>
    </row>
    <row r="5" spans="1:56" ht="20" customHeight="1" thickTop="1" thickBot="1">
      <c r="B5" s="276"/>
      <c r="C5" s="37">
        <v>2000</v>
      </c>
      <c r="D5" s="38">
        <f>1+C5</f>
        <v>2001</v>
      </c>
      <c r="E5" s="38">
        <f t="shared" ref="E5:AB5" si="0">1+D5</f>
        <v>2002</v>
      </c>
      <c r="F5" s="38">
        <f t="shared" si="0"/>
        <v>2003</v>
      </c>
      <c r="G5" s="38">
        <f t="shared" si="0"/>
        <v>2004</v>
      </c>
      <c r="H5" s="38">
        <f t="shared" si="0"/>
        <v>2005</v>
      </c>
      <c r="I5" s="38">
        <f t="shared" si="0"/>
        <v>2006</v>
      </c>
      <c r="J5" s="38">
        <f t="shared" si="0"/>
        <v>2007</v>
      </c>
      <c r="K5" s="38">
        <f t="shared" si="0"/>
        <v>2008</v>
      </c>
      <c r="L5" s="38">
        <f t="shared" si="0"/>
        <v>2009</v>
      </c>
      <c r="M5" s="38">
        <f t="shared" si="0"/>
        <v>2010</v>
      </c>
      <c r="N5" s="38">
        <f t="shared" si="0"/>
        <v>2011</v>
      </c>
      <c r="O5" s="38">
        <f t="shared" si="0"/>
        <v>2012</v>
      </c>
      <c r="P5" s="38">
        <f t="shared" si="0"/>
        <v>2013</v>
      </c>
      <c r="Q5" s="38">
        <f t="shared" si="0"/>
        <v>2014</v>
      </c>
      <c r="R5" s="38">
        <f t="shared" si="0"/>
        <v>2015</v>
      </c>
      <c r="S5" s="38">
        <f t="shared" si="0"/>
        <v>2016</v>
      </c>
      <c r="T5" s="38">
        <f t="shared" si="0"/>
        <v>2017</v>
      </c>
      <c r="U5" s="38">
        <f t="shared" si="0"/>
        <v>2018</v>
      </c>
      <c r="V5" s="38">
        <f t="shared" si="0"/>
        <v>2019</v>
      </c>
      <c r="W5" s="38">
        <f t="shared" si="0"/>
        <v>2020</v>
      </c>
      <c r="X5" s="38">
        <f t="shared" si="0"/>
        <v>2021</v>
      </c>
      <c r="Y5" s="38">
        <f t="shared" si="0"/>
        <v>2022</v>
      </c>
      <c r="Z5" s="38">
        <f t="shared" si="0"/>
        <v>2023</v>
      </c>
      <c r="AA5" s="38">
        <f t="shared" si="0"/>
        <v>2024</v>
      </c>
      <c r="AB5" s="39">
        <f t="shared" si="0"/>
        <v>2025</v>
      </c>
      <c r="AC5" s="40"/>
      <c r="AD5" s="37">
        <v>2000</v>
      </c>
      <c r="AE5" s="38">
        <f>1+AD5</f>
        <v>2001</v>
      </c>
      <c r="AF5" s="38">
        <f t="shared" ref="AF5:BC5" si="1">1+AE5</f>
        <v>2002</v>
      </c>
      <c r="AG5" s="38">
        <f t="shared" si="1"/>
        <v>2003</v>
      </c>
      <c r="AH5" s="38">
        <f t="shared" si="1"/>
        <v>2004</v>
      </c>
      <c r="AI5" s="38">
        <f t="shared" si="1"/>
        <v>2005</v>
      </c>
      <c r="AJ5" s="38">
        <f t="shared" si="1"/>
        <v>2006</v>
      </c>
      <c r="AK5" s="38">
        <f t="shared" si="1"/>
        <v>2007</v>
      </c>
      <c r="AL5" s="38">
        <f t="shared" si="1"/>
        <v>2008</v>
      </c>
      <c r="AM5" s="38">
        <f t="shared" si="1"/>
        <v>2009</v>
      </c>
      <c r="AN5" s="38">
        <f t="shared" si="1"/>
        <v>2010</v>
      </c>
      <c r="AO5" s="38">
        <f t="shared" si="1"/>
        <v>2011</v>
      </c>
      <c r="AP5" s="38">
        <f t="shared" si="1"/>
        <v>2012</v>
      </c>
      <c r="AQ5" s="38">
        <f t="shared" si="1"/>
        <v>2013</v>
      </c>
      <c r="AR5" s="38">
        <f t="shared" si="1"/>
        <v>2014</v>
      </c>
      <c r="AS5" s="38">
        <f t="shared" si="1"/>
        <v>2015</v>
      </c>
      <c r="AT5" s="38">
        <f t="shared" si="1"/>
        <v>2016</v>
      </c>
      <c r="AU5" s="38">
        <f t="shared" si="1"/>
        <v>2017</v>
      </c>
      <c r="AV5" s="38">
        <f t="shared" si="1"/>
        <v>2018</v>
      </c>
      <c r="AW5" s="38">
        <f t="shared" si="1"/>
        <v>2019</v>
      </c>
      <c r="AX5" s="38">
        <f t="shared" si="1"/>
        <v>2020</v>
      </c>
      <c r="AY5" s="38">
        <f t="shared" si="1"/>
        <v>2021</v>
      </c>
      <c r="AZ5" s="38">
        <f t="shared" si="1"/>
        <v>2022</v>
      </c>
      <c r="BA5" s="38">
        <f t="shared" si="1"/>
        <v>2023</v>
      </c>
      <c r="BB5" s="38">
        <f t="shared" si="1"/>
        <v>2024</v>
      </c>
      <c r="BC5" s="39">
        <f t="shared" si="1"/>
        <v>2025</v>
      </c>
      <c r="BD5" s="165"/>
    </row>
    <row r="6" spans="1:56" ht="20" customHeight="1" thickTop="1" thickBot="1">
      <c r="B6" s="94" t="s">
        <v>11</v>
      </c>
      <c r="C6" s="95">
        <f>1/$A$1*'[1]440123Exp'!BB$263</f>
        <v>0</v>
      </c>
      <c r="D6" s="96">
        <f>1/$A$1*'[1]440123Exp'!BC$263</f>
        <v>0</v>
      </c>
      <c r="E6" s="96">
        <f>1/$A$1*'[1]440123Exp'!BD$263</f>
        <v>0</v>
      </c>
      <c r="F6" s="96">
        <f>1/$A$1*'[1]440123Exp'!BE$263</f>
        <v>8.1999999999999994E-6</v>
      </c>
      <c r="G6" s="96">
        <f>1/$A$1*'[1]440123Exp'!BF$263</f>
        <v>1.0200000000000001E-5</v>
      </c>
      <c r="H6" s="96">
        <f>1/$A$1*'[1]440123Exp'!BG$263</f>
        <v>9.9999999999999995E-8</v>
      </c>
      <c r="I6" s="96">
        <f>1/$A$1*'[1]440123Exp'!BH$263</f>
        <v>0</v>
      </c>
      <c r="J6" s="96">
        <f>1/$A$1*'[1]440123Exp'!BI$263</f>
        <v>0</v>
      </c>
      <c r="K6" s="96">
        <f>1/$A$1*'[1]440123Exp'!BJ$263</f>
        <v>0</v>
      </c>
      <c r="L6" s="96">
        <f>1/$A$1*'[1]440123Exp'!BK$263</f>
        <v>0</v>
      </c>
      <c r="M6" s="96">
        <f>1/$A$1*'[1]440123Exp'!BL$263</f>
        <v>0</v>
      </c>
      <c r="N6" s="96">
        <f>1/$A$1*'[1]440123Exp'!BM$263</f>
        <v>9.5900000000000014E-5</v>
      </c>
      <c r="O6" s="96">
        <f>1/$A$1*'[1]440123Exp'!BN$263</f>
        <v>0</v>
      </c>
      <c r="P6" s="96">
        <f>1/$A$1*'[1]440123Exp'!BO$263</f>
        <v>0</v>
      </c>
      <c r="Q6" s="96">
        <f>1/$A$1*'[1]440123Exp'!BP$263</f>
        <v>0</v>
      </c>
      <c r="R6" s="96">
        <f>1/$A$1*'[1]440123Exp'!BQ$263</f>
        <v>1.232E-6</v>
      </c>
      <c r="S6" s="96">
        <f>1/$A$1*'[1]440123Exp'!BR$263</f>
        <v>0</v>
      </c>
      <c r="T6" s="96">
        <f>1/$A$1*'[1]440123Exp'!BS$263</f>
        <v>1.785714285714286E-9</v>
      </c>
      <c r="U6" s="96">
        <f>1/$A$1*'[1]440123Exp'!BT$263</f>
        <v>0</v>
      </c>
      <c r="V6" s="96">
        <f>1/$A$1*'[1]440123Exp'!BU$263</f>
        <v>0</v>
      </c>
      <c r="W6" s="96">
        <f>1/$A$1*'[1]440123Exp'!BV$263</f>
        <v>0</v>
      </c>
      <c r="X6" s="96">
        <f>1/$A$1*'[1]440123Exp'!BW$263</f>
        <v>0</v>
      </c>
      <c r="Y6" s="96">
        <f>1/$A$1*'[1]440123Exp'!BX$263</f>
        <v>0</v>
      </c>
      <c r="Z6" s="96">
        <f>1/$A$1*'[1]440123Exp'!BY$263</f>
        <v>0</v>
      </c>
      <c r="AA6" s="96">
        <f>1/$A$1*'[1]440123Exp'!BZ$263</f>
        <v>0</v>
      </c>
      <c r="AB6" s="191">
        <f>1/$A$1*'[1]440123Exp'!CA$263</f>
        <v>0</v>
      </c>
      <c r="AC6" s="97"/>
      <c r="AD6" s="98">
        <f>'[1]440123Exp'!CB$263</f>
        <v>0</v>
      </c>
      <c r="AE6" s="99">
        <f>'[1]440123Exp'!CC$263</f>
        <v>0</v>
      </c>
      <c r="AF6" s="99">
        <f>'[1]440123Exp'!CD$263</f>
        <v>0</v>
      </c>
      <c r="AG6" s="99">
        <f>'[1]440123Exp'!CE$263</f>
        <v>1.1238471999999999E-2</v>
      </c>
      <c r="AH6" s="99">
        <f>'[1]440123Exp'!CF$263</f>
        <v>8.1861059000000007E-3</v>
      </c>
      <c r="AI6" s="99">
        <f>'[1]440123Exp'!CG$263</f>
        <v>6.9669600000000001E-5</v>
      </c>
      <c r="AJ6" s="99">
        <f>'[1]440123Exp'!CH$263</f>
        <v>0</v>
      </c>
      <c r="AK6" s="99">
        <f>'[1]440123Exp'!CI$263</f>
        <v>0</v>
      </c>
      <c r="AL6" s="99">
        <f>'[1]440123Exp'!CJ$263</f>
        <v>0</v>
      </c>
      <c r="AM6" s="99">
        <f>'[1]440123Exp'!CK$263</f>
        <v>0</v>
      </c>
      <c r="AN6" s="99">
        <f>'[1]440123Exp'!CL$263</f>
        <v>0</v>
      </c>
      <c r="AO6" s="99">
        <f>'[1]440123Exp'!CM$263</f>
        <v>1.0374576E-2</v>
      </c>
      <c r="AP6" s="99">
        <f>'[1]440123Exp'!CN$263</f>
        <v>0</v>
      </c>
      <c r="AQ6" s="99">
        <f>'[1]440123Exp'!CO$263</f>
        <v>0</v>
      </c>
      <c r="AR6" s="99">
        <f>'[1]440123Exp'!CP$263</f>
        <v>0</v>
      </c>
      <c r="AS6" s="99">
        <f>'[1]440123Exp'!CQ$263</f>
        <v>2E-3</v>
      </c>
      <c r="AT6" s="99">
        <f>'[1]440123Exp'!CR$263</f>
        <v>0</v>
      </c>
      <c r="AU6" s="99">
        <f>'[1]440123Exp'!CS$263</f>
        <v>1.1297E-6</v>
      </c>
      <c r="AV6" s="99">
        <f>'[1]440123Exp'!CT$263</f>
        <v>0</v>
      </c>
      <c r="AW6" s="99">
        <f>'[1]440123Exp'!CU$263</f>
        <v>0</v>
      </c>
      <c r="AX6" s="99">
        <f>'[1]440123Exp'!CV$263</f>
        <v>0</v>
      </c>
      <c r="AY6" s="99">
        <f>'[1]440123Exp'!CW$263</f>
        <v>0</v>
      </c>
      <c r="AZ6" s="99">
        <f>'[1]440123Exp'!CX$263</f>
        <v>0</v>
      </c>
      <c r="BA6" s="99">
        <f>'[1]440123Exp'!CY$263</f>
        <v>0</v>
      </c>
      <c r="BB6" s="99">
        <f>'[1]440123Exp'!CZ$263</f>
        <v>0</v>
      </c>
      <c r="BC6" s="192">
        <f>'[1]440123Exp'!DA$263</f>
        <v>0</v>
      </c>
      <c r="BD6" s="165"/>
    </row>
    <row r="7" spans="1:56" ht="13" thickTop="1">
      <c r="AD7" s="27"/>
      <c r="AE7" s="27"/>
      <c r="AF7" s="27"/>
      <c r="AG7" s="27"/>
      <c r="AH7" s="27"/>
      <c r="AI7" s="27"/>
      <c r="AJ7" s="27"/>
      <c r="AK7" s="27"/>
      <c r="AL7" s="27"/>
      <c r="AM7" s="27"/>
      <c r="AN7" s="27"/>
      <c r="AO7" s="27"/>
      <c r="AP7" s="27"/>
      <c r="AQ7" s="27"/>
      <c r="AR7" s="27"/>
      <c r="AS7" s="27" t="s">
        <v>84</v>
      </c>
      <c r="AT7" s="27"/>
      <c r="AU7" s="27"/>
      <c r="AV7" s="27"/>
      <c r="AW7" s="27"/>
      <c r="AX7" s="27"/>
      <c r="AY7" s="27"/>
      <c r="AZ7" s="27"/>
      <c r="BA7" s="27"/>
      <c r="BB7" s="27"/>
      <c r="BC7" s="27"/>
    </row>
    <row r="8" spans="1:56">
      <c r="AD8" s="27"/>
      <c r="AE8" s="27"/>
      <c r="AF8" s="27"/>
      <c r="AG8" s="27"/>
      <c r="AH8" s="27"/>
      <c r="AI8" s="27"/>
      <c r="AJ8" s="27"/>
      <c r="AK8" s="27"/>
      <c r="AL8" s="27"/>
      <c r="AM8" s="27"/>
      <c r="AN8" s="27"/>
      <c r="AO8" s="27"/>
      <c r="AP8" s="27"/>
      <c r="AQ8" s="27"/>
      <c r="AR8" s="27"/>
      <c r="AS8" s="27"/>
      <c r="AT8" s="27"/>
      <c r="AU8" s="27"/>
      <c r="AV8" s="27"/>
      <c r="AW8" s="27"/>
      <c r="AX8" s="27"/>
      <c r="AY8" s="27"/>
      <c r="AZ8" s="27"/>
      <c r="BA8" s="27"/>
      <c r="BB8" s="27"/>
      <c r="BC8" s="27"/>
    </row>
    <row r="9" spans="1:56">
      <c r="V9" s="242"/>
      <c r="W9" s="242"/>
      <c r="X9" s="242"/>
      <c r="Y9" s="242"/>
      <c r="Z9" s="242"/>
      <c r="AA9" s="242"/>
      <c r="AB9" s="242"/>
      <c r="AC9" s="242"/>
      <c r="AD9" s="27"/>
      <c r="AE9" s="27"/>
      <c r="AF9" s="27"/>
      <c r="AG9" s="27"/>
      <c r="AH9" s="27"/>
      <c r="AI9" s="27"/>
      <c r="AJ9" s="27"/>
      <c r="AK9" s="27"/>
      <c r="AL9" s="27"/>
      <c r="AM9" s="27"/>
      <c r="AN9" s="27"/>
      <c r="AO9" s="27"/>
      <c r="AP9" s="27"/>
      <c r="AQ9" s="27"/>
      <c r="AR9" s="27"/>
      <c r="AS9" s="27"/>
      <c r="AT9" s="27"/>
      <c r="AU9" s="27"/>
      <c r="AV9" s="27"/>
      <c r="AW9" s="27"/>
      <c r="AX9" s="27"/>
      <c r="AY9" s="27"/>
      <c r="AZ9" s="27"/>
      <c r="BA9" s="27"/>
      <c r="BB9" s="27"/>
      <c r="BC9" s="27"/>
    </row>
    <row r="10" spans="1:56">
      <c r="V10" s="242"/>
      <c r="W10" s="242"/>
      <c r="X10" s="242"/>
      <c r="Y10" s="242"/>
      <c r="Z10" s="242"/>
      <c r="AA10" s="242"/>
      <c r="AB10" s="242"/>
      <c r="AC10" s="242"/>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row>
    <row r="11" spans="1:56">
      <c r="V11" s="242"/>
      <c r="W11" s="242"/>
      <c r="X11" s="242"/>
      <c r="Y11" s="242"/>
      <c r="Z11" s="242"/>
      <c r="AA11" s="242"/>
      <c r="AB11" s="242"/>
      <c r="AC11" s="242"/>
      <c r="AD11" s="27"/>
      <c r="AE11" s="27"/>
      <c r="AF11" s="27"/>
      <c r="AG11" s="27"/>
      <c r="AH11" s="27"/>
      <c r="AI11" s="27"/>
      <c r="AJ11" s="27"/>
      <c r="AK11" s="27"/>
      <c r="AL11" s="27"/>
      <c r="AM11" s="27"/>
      <c r="AN11" s="27"/>
      <c r="AO11" s="27"/>
      <c r="AP11" s="27"/>
      <c r="AQ11" s="27"/>
      <c r="AR11" s="27"/>
      <c r="AS11" s="27"/>
      <c r="AT11" s="27"/>
      <c r="AU11" s="27"/>
      <c r="AV11" s="27"/>
      <c r="AW11" s="27"/>
      <c r="AX11" s="27"/>
      <c r="AY11" s="27"/>
      <c r="AZ11" s="27"/>
      <c r="BA11" s="27"/>
      <c r="BB11" s="27"/>
      <c r="BC11" s="27"/>
    </row>
    <row r="12" spans="1:56">
      <c r="V12" s="242"/>
      <c r="W12" s="242"/>
      <c r="X12" s="242"/>
      <c r="Y12" s="242"/>
      <c r="Z12" s="242"/>
      <c r="AA12" s="242"/>
      <c r="AB12" s="242"/>
      <c r="AC12" s="242"/>
      <c r="AD12" s="27"/>
      <c r="AE12" s="27"/>
      <c r="AF12" s="27"/>
      <c r="AG12" s="27"/>
      <c r="AH12" s="27"/>
      <c r="AI12" s="27"/>
      <c r="AJ12" s="27"/>
      <c r="AK12" s="27"/>
      <c r="AL12" s="27"/>
      <c r="AM12" s="27"/>
      <c r="AN12" s="27"/>
      <c r="AO12" s="27"/>
      <c r="AP12" s="27"/>
      <c r="AQ12" s="27"/>
      <c r="AR12" s="27"/>
      <c r="AS12" s="27"/>
      <c r="AT12" s="27"/>
      <c r="AU12" s="27"/>
      <c r="AV12" s="27"/>
      <c r="AW12" s="27"/>
      <c r="AX12" s="27"/>
      <c r="AY12" s="27"/>
      <c r="AZ12" s="27"/>
      <c r="BA12" s="27"/>
      <c r="BB12" s="27"/>
      <c r="BC12" s="27"/>
    </row>
    <row r="13" spans="1:56">
      <c r="V13" s="242"/>
      <c r="W13" s="242"/>
      <c r="X13" s="242"/>
      <c r="Y13" s="242"/>
      <c r="Z13" s="242"/>
      <c r="AA13" s="242"/>
      <c r="AB13" s="242"/>
      <c r="AC13" s="242"/>
      <c r="AD13" s="27"/>
      <c r="AE13" s="27"/>
      <c r="AF13" s="27"/>
      <c r="AG13" s="27"/>
      <c r="AH13" s="27"/>
      <c r="AI13" s="27"/>
      <c r="AJ13" s="27"/>
      <c r="AK13" s="27"/>
      <c r="AL13" s="27"/>
      <c r="AM13" s="27"/>
      <c r="AN13" s="27"/>
      <c r="AO13" s="27"/>
      <c r="AP13" s="27"/>
      <c r="AQ13" s="27"/>
      <c r="AR13" s="27"/>
      <c r="AS13" s="27"/>
      <c r="AT13" s="27"/>
      <c r="AU13" s="27"/>
      <c r="AV13" s="27"/>
      <c r="AW13" s="27"/>
      <c r="AX13" s="27"/>
      <c r="AY13" s="27"/>
      <c r="AZ13" s="27"/>
      <c r="BA13" s="27"/>
      <c r="BB13" s="27"/>
      <c r="BC13" s="27"/>
    </row>
    <row r="14" spans="1:56">
      <c r="V14" s="242"/>
      <c r="W14" s="242"/>
      <c r="X14" s="242"/>
      <c r="Y14" s="242"/>
      <c r="Z14" s="242"/>
      <c r="AA14" s="242"/>
      <c r="AB14" s="242"/>
      <c r="AC14" s="242"/>
      <c r="AD14" s="27"/>
      <c r="AE14" s="27"/>
      <c r="AF14" s="27"/>
      <c r="AG14" s="27"/>
      <c r="AH14" s="27"/>
      <c r="AI14" s="27"/>
      <c r="AJ14" s="27"/>
      <c r="AK14" s="27"/>
      <c r="AL14" s="27"/>
      <c r="AM14" s="27"/>
      <c r="AN14" s="27"/>
      <c r="AO14" s="27"/>
      <c r="AP14" s="27"/>
      <c r="AQ14" s="27"/>
      <c r="AR14" s="27"/>
      <c r="AS14" s="27"/>
      <c r="AT14" s="27"/>
      <c r="AU14" s="27"/>
      <c r="AV14" s="27"/>
      <c r="AW14" s="27"/>
      <c r="AX14" s="27"/>
      <c r="AY14" s="27"/>
      <c r="AZ14" s="27"/>
      <c r="BA14" s="27"/>
      <c r="BB14" s="27"/>
      <c r="BC14" s="27"/>
    </row>
    <row r="15" spans="1:56">
      <c r="V15" s="242"/>
      <c r="W15" s="242"/>
      <c r="X15" s="242"/>
      <c r="Y15" s="242"/>
      <c r="Z15" s="242"/>
      <c r="AA15" s="242"/>
      <c r="AB15" s="242"/>
      <c r="AC15" s="242"/>
      <c r="AD15" s="27"/>
      <c r="AE15" s="27"/>
      <c r="AF15" s="27"/>
      <c r="AG15" s="27"/>
      <c r="AH15" s="27"/>
      <c r="AI15" s="27"/>
      <c r="AJ15" s="27"/>
      <c r="AK15" s="27"/>
      <c r="AL15" s="27"/>
      <c r="AM15" s="27"/>
      <c r="AN15" s="27"/>
      <c r="AO15" s="27"/>
      <c r="AP15" s="27"/>
      <c r="AQ15" s="27"/>
      <c r="AR15" s="27"/>
      <c r="AS15" s="27"/>
      <c r="AT15" s="27"/>
      <c r="AU15" s="27"/>
      <c r="AV15" s="27"/>
      <c r="AW15" s="27"/>
      <c r="AX15" s="27"/>
      <c r="AY15" s="27"/>
      <c r="AZ15" s="27"/>
      <c r="BA15" s="27"/>
      <c r="BB15" s="27"/>
      <c r="BC15" s="27"/>
    </row>
    <row r="16" spans="1:56">
      <c r="AD16" s="27"/>
      <c r="AE16" s="27"/>
      <c r="AF16" s="27"/>
      <c r="AG16" s="27"/>
      <c r="AH16" s="27"/>
      <c r="AI16" s="27"/>
      <c r="AJ16" s="27"/>
      <c r="AK16" s="27"/>
      <c r="AL16" s="27"/>
      <c r="AM16" s="27"/>
      <c r="AN16" s="27"/>
      <c r="AO16" s="27"/>
      <c r="AP16" s="27"/>
      <c r="AQ16" s="27"/>
      <c r="AR16" s="27"/>
      <c r="AS16" s="27"/>
      <c r="AT16" s="27"/>
      <c r="AU16" s="27"/>
      <c r="AV16" s="27"/>
      <c r="AW16" s="27"/>
      <c r="AX16" s="27"/>
      <c r="AY16" s="27"/>
      <c r="AZ16" s="27"/>
      <c r="BA16" s="27"/>
      <c r="BB16" s="27"/>
      <c r="BC16" s="27"/>
    </row>
    <row r="17" spans="30:55">
      <c r="AD17" s="27"/>
      <c r="AE17" s="27"/>
      <c r="AF17" s="27"/>
      <c r="AG17" s="27"/>
      <c r="AH17" s="27"/>
      <c r="AI17" s="27"/>
      <c r="AJ17" s="27"/>
      <c r="AK17" s="27"/>
      <c r="AL17" s="27"/>
      <c r="AM17" s="27"/>
      <c r="AN17" s="27"/>
      <c r="AO17" s="27"/>
      <c r="AP17" s="27"/>
      <c r="AQ17" s="27"/>
      <c r="AR17" s="27"/>
      <c r="AS17" s="27"/>
      <c r="AT17" s="27"/>
      <c r="AU17" s="27"/>
      <c r="AV17" s="27"/>
      <c r="AW17" s="27"/>
      <c r="AX17" s="27"/>
      <c r="AY17" s="27"/>
      <c r="AZ17" s="27"/>
      <c r="BA17" s="27"/>
      <c r="BB17" s="27"/>
      <c r="BC17" s="27"/>
    </row>
    <row r="18" spans="30:55">
      <c r="AD18" s="27"/>
      <c r="AE18" s="27"/>
      <c r="AF18" s="27"/>
      <c r="AG18" s="27"/>
      <c r="AH18" s="27"/>
      <c r="AI18" s="27"/>
      <c r="AJ18" s="27"/>
      <c r="AK18" s="27"/>
      <c r="AL18" s="27"/>
      <c r="AM18" s="27"/>
      <c r="AN18" s="27"/>
      <c r="AO18" s="27"/>
      <c r="AP18" s="27"/>
      <c r="AQ18" s="27"/>
      <c r="AR18" s="27"/>
      <c r="AS18" s="27"/>
      <c r="AT18" s="27"/>
      <c r="AU18" s="27"/>
      <c r="AV18" s="27"/>
      <c r="AW18" s="27"/>
      <c r="AX18" s="27"/>
      <c r="AY18" s="27"/>
      <c r="AZ18" s="27"/>
      <c r="BA18" s="27"/>
      <c r="BB18" s="27"/>
      <c r="BC18" s="27"/>
    </row>
    <row r="19" spans="30:55">
      <c r="AD19" s="27"/>
      <c r="AE19" s="27"/>
      <c r="AF19" s="27"/>
      <c r="AG19" s="27"/>
      <c r="AH19" s="27"/>
      <c r="AI19" s="27"/>
      <c r="AJ19" s="27"/>
      <c r="AK19" s="27"/>
      <c r="AL19" s="27"/>
      <c r="AM19" s="27"/>
      <c r="AN19" s="27"/>
      <c r="AO19" s="27"/>
      <c r="AP19" s="27"/>
      <c r="AQ19" s="27"/>
      <c r="AR19" s="27"/>
      <c r="AS19" s="27"/>
      <c r="AT19" s="27"/>
      <c r="AU19" s="27"/>
      <c r="AV19" s="27"/>
      <c r="AW19" s="27"/>
      <c r="AX19" s="27"/>
      <c r="AY19" s="27"/>
      <c r="AZ19" s="27"/>
      <c r="BA19" s="27"/>
      <c r="BB19" s="27"/>
      <c r="BC19" s="27"/>
    </row>
    <row r="20" spans="30:55">
      <c r="AD20" s="27"/>
      <c r="AE20" s="27"/>
      <c r="AF20" s="27"/>
      <c r="AG20" s="27"/>
      <c r="AH20" s="27"/>
      <c r="AI20" s="27"/>
      <c r="AJ20" s="27"/>
      <c r="AK20" s="27"/>
      <c r="AL20" s="27"/>
      <c r="AM20" s="27"/>
      <c r="AN20" s="27"/>
      <c r="AO20" s="27"/>
      <c r="AP20" s="27"/>
      <c r="AQ20" s="27"/>
      <c r="AR20" s="27"/>
      <c r="AS20" s="27"/>
      <c r="AT20" s="27"/>
      <c r="AU20" s="27"/>
      <c r="AV20" s="27"/>
      <c r="AW20" s="27"/>
      <c r="AX20" s="27"/>
      <c r="AY20" s="27"/>
      <c r="AZ20" s="27"/>
      <c r="BA20" s="27"/>
      <c r="BB20" s="27"/>
      <c r="BC20" s="27"/>
    </row>
    <row r="21" spans="30:55">
      <c r="AD21" s="27"/>
      <c r="AE21" s="27"/>
      <c r="AF21" s="27"/>
      <c r="AG21" s="27"/>
      <c r="AH21" s="27"/>
      <c r="AI21" s="27"/>
      <c r="AJ21" s="27"/>
      <c r="AK21" s="27"/>
      <c r="AL21" s="27"/>
      <c r="AM21" s="27"/>
      <c r="AN21" s="27"/>
      <c r="AO21" s="27"/>
      <c r="AP21" s="27"/>
      <c r="AQ21" s="27"/>
      <c r="AR21" s="27"/>
      <c r="AS21" s="27"/>
      <c r="AT21" s="27"/>
      <c r="AU21" s="27"/>
      <c r="AV21" s="27"/>
      <c r="AW21" s="27"/>
      <c r="AX21" s="27"/>
      <c r="AY21" s="27"/>
      <c r="AZ21" s="27"/>
      <c r="BA21" s="27"/>
      <c r="BB21" s="27"/>
      <c r="BC21" s="27"/>
    </row>
    <row r="22" spans="30:55">
      <c r="AD22" s="27"/>
      <c r="AE22" s="27"/>
      <c r="AF22" s="27"/>
      <c r="AG22" s="27"/>
      <c r="AH22" s="27"/>
      <c r="AI22" s="27"/>
      <c r="AJ22" s="27"/>
      <c r="AK22" s="27"/>
      <c r="AL22" s="27"/>
      <c r="AM22" s="27"/>
      <c r="AN22" s="27"/>
      <c r="AO22" s="27"/>
      <c r="AP22" s="27"/>
      <c r="AQ22" s="27"/>
      <c r="AR22" s="27"/>
      <c r="AS22" s="27"/>
      <c r="AT22" s="27"/>
      <c r="AU22" s="27"/>
      <c r="AV22" s="27"/>
      <c r="AW22" s="27"/>
      <c r="AX22" s="27"/>
      <c r="AY22" s="27"/>
      <c r="AZ22" s="27"/>
      <c r="BA22" s="27"/>
      <c r="BB22" s="27"/>
      <c r="BC22" s="27"/>
    </row>
    <row r="23" spans="30:55">
      <c r="AD23" s="27"/>
      <c r="AE23" s="27"/>
      <c r="AF23" s="27"/>
      <c r="AG23" s="27"/>
      <c r="AH23" s="27"/>
      <c r="AI23" s="27"/>
      <c r="AJ23" s="27"/>
      <c r="AK23" s="27"/>
      <c r="AL23" s="27"/>
      <c r="AM23" s="27"/>
      <c r="AN23" s="27"/>
      <c r="AO23" s="27"/>
      <c r="AP23" s="27"/>
      <c r="AQ23" s="27"/>
      <c r="AR23" s="27"/>
      <c r="AS23" s="27"/>
      <c r="AT23" s="27"/>
      <c r="AU23" s="27"/>
      <c r="AV23" s="27"/>
      <c r="AW23" s="27"/>
      <c r="AX23" s="27"/>
      <c r="AY23" s="27"/>
      <c r="AZ23" s="27"/>
      <c r="BA23" s="27"/>
      <c r="BB23" s="27"/>
      <c r="BC23" s="27"/>
    </row>
    <row r="24" spans="30:55">
      <c r="AD24" s="27"/>
      <c r="AE24" s="27"/>
      <c r="AF24" s="27"/>
      <c r="AG24" s="27"/>
      <c r="AH24" s="27"/>
      <c r="AI24" s="27"/>
      <c r="AJ24" s="27"/>
      <c r="AK24" s="27"/>
      <c r="AL24" s="27"/>
      <c r="AM24" s="27"/>
      <c r="AN24" s="27"/>
      <c r="AO24" s="27"/>
      <c r="AP24" s="27"/>
      <c r="AQ24" s="27"/>
      <c r="AR24" s="27"/>
      <c r="AS24" s="27"/>
      <c r="AT24" s="27"/>
      <c r="AU24" s="27"/>
      <c r="AV24" s="27"/>
      <c r="AW24" s="27"/>
      <c r="AX24" s="27"/>
      <c r="AY24" s="27"/>
      <c r="AZ24" s="27"/>
      <c r="BA24" s="27"/>
      <c r="BB24" s="27"/>
      <c r="BC24" s="27"/>
    </row>
    <row r="25" spans="30:55">
      <c r="AD25" s="27"/>
      <c r="AE25" s="27"/>
      <c r="AF25" s="27"/>
      <c r="AG25" s="27"/>
      <c r="AH25" s="27"/>
      <c r="AI25" s="27"/>
      <c r="AJ25" s="27"/>
      <c r="AK25" s="27"/>
      <c r="AL25" s="27"/>
      <c r="AM25" s="27"/>
      <c r="AN25" s="27"/>
      <c r="AO25" s="27"/>
      <c r="AP25" s="27"/>
      <c r="AQ25" s="27"/>
      <c r="AR25" s="27"/>
      <c r="AS25" s="27"/>
      <c r="AT25" s="27"/>
      <c r="AU25" s="27"/>
      <c r="AV25" s="27"/>
      <c r="AW25" s="27"/>
      <c r="AX25" s="27"/>
      <c r="AY25" s="27"/>
      <c r="AZ25" s="27"/>
      <c r="BA25" s="27"/>
      <c r="BB25" s="27"/>
      <c r="BC25" s="27"/>
    </row>
    <row r="26" spans="30:55">
      <c r="AD26" s="27"/>
      <c r="AE26" s="27"/>
      <c r="AF26" s="27"/>
      <c r="AG26" s="27"/>
      <c r="AH26" s="27"/>
      <c r="AI26" s="27"/>
      <c r="AJ26" s="27"/>
      <c r="AK26" s="27"/>
      <c r="AL26" s="27"/>
      <c r="AM26" s="27"/>
      <c r="AN26" s="27"/>
      <c r="AO26" s="27"/>
      <c r="AP26" s="27"/>
      <c r="AQ26" s="27"/>
      <c r="AR26" s="27"/>
      <c r="AS26" s="27"/>
      <c r="AT26" s="27"/>
      <c r="AU26" s="27"/>
      <c r="AV26" s="27"/>
      <c r="AW26" s="27"/>
      <c r="AX26" s="27"/>
      <c r="AY26" s="27"/>
      <c r="AZ26" s="27"/>
      <c r="BA26" s="27"/>
      <c r="BB26" s="27"/>
      <c r="BC26" s="27"/>
    </row>
    <row r="27" spans="30:55">
      <c r="AD27" s="27"/>
      <c r="AE27" s="27"/>
      <c r="AF27" s="27"/>
      <c r="AG27" s="27"/>
      <c r="AH27" s="27"/>
      <c r="AI27" s="27"/>
      <c r="AJ27" s="27"/>
      <c r="AK27" s="27"/>
      <c r="AL27" s="27"/>
      <c r="AM27" s="27"/>
      <c r="AN27" s="27"/>
      <c r="AO27" s="27"/>
      <c r="AP27" s="27"/>
      <c r="AQ27" s="27"/>
      <c r="AR27" s="27"/>
      <c r="AS27" s="27"/>
      <c r="AT27" s="27"/>
      <c r="AU27" s="27"/>
      <c r="AV27" s="27"/>
      <c r="AW27" s="27"/>
      <c r="AX27" s="27"/>
      <c r="AY27" s="27"/>
      <c r="AZ27" s="27"/>
      <c r="BA27" s="27"/>
      <c r="BB27" s="27"/>
      <c r="BC27" s="27"/>
    </row>
    <row r="28" spans="30:55">
      <c r="AD28" s="27"/>
      <c r="AE28" s="27"/>
      <c r="AF28" s="27"/>
      <c r="AG28" s="27"/>
      <c r="AH28" s="27"/>
      <c r="AI28" s="27"/>
      <c r="AJ28" s="27"/>
      <c r="AK28" s="27"/>
      <c r="AL28" s="27"/>
      <c r="AM28" s="27"/>
      <c r="AN28" s="27"/>
      <c r="AO28" s="27"/>
      <c r="AP28" s="27"/>
      <c r="AQ28" s="27"/>
      <c r="AR28" s="27"/>
      <c r="AS28" s="27"/>
      <c r="AT28" s="27"/>
      <c r="AU28" s="27"/>
      <c r="AV28" s="27"/>
      <c r="AW28" s="27"/>
      <c r="AX28" s="27"/>
      <c r="AY28" s="27"/>
      <c r="AZ28" s="27"/>
      <c r="BA28" s="27"/>
      <c r="BB28" s="27"/>
      <c r="BC28" s="27"/>
    </row>
    <row r="29" spans="30:55">
      <c r="AD29" s="27"/>
      <c r="AE29" s="27"/>
      <c r="AF29" s="27"/>
      <c r="AG29" s="27"/>
      <c r="AH29" s="27"/>
      <c r="AI29" s="27"/>
      <c r="AJ29" s="27"/>
      <c r="AK29" s="27"/>
      <c r="AL29" s="27"/>
      <c r="AM29" s="27"/>
      <c r="AN29" s="27"/>
      <c r="AO29" s="27"/>
      <c r="AP29" s="27"/>
      <c r="AQ29" s="27"/>
      <c r="AR29" s="27"/>
      <c r="AS29" s="27"/>
      <c r="AT29" s="27"/>
      <c r="AU29" s="27"/>
      <c r="AV29" s="27"/>
      <c r="AW29" s="27"/>
      <c r="AX29" s="27"/>
      <c r="AY29" s="27"/>
      <c r="AZ29" s="27"/>
      <c r="BA29" s="27"/>
      <c r="BB29" s="27"/>
      <c r="BC29" s="27"/>
    </row>
    <row r="30" spans="30:55">
      <c r="AD30" s="27"/>
      <c r="AE30" s="27"/>
      <c r="AF30" s="27"/>
      <c r="AG30" s="27"/>
      <c r="AH30" s="27"/>
      <c r="AI30" s="27"/>
      <c r="AJ30" s="27"/>
      <c r="AK30" s="27"/>
      <c r="AL30" s="27"/>
      <c r="AM30" s="27"/>
      <c r="AN30" s="27"/>
      <c r="AO30" s="27"/>
      <c r="AP30" s="27"/>
      <c r="AQ30" s="27"/>
      <c r="AR30" s="27"/>
      <c r="AS30" s="27"/>
      <c r="AT30" s="27"/>
      <c r="AU30" s="27"/>
      <c r="AV30" s="27"/>
      <c r="AW30" s="27"/>
      <c r="AX30" s="27"/>
      <c r="AY30" s="27"/>
      <c r="AZ30" s="27"/>
      <c r="BA30" s="27"/>
      <c r="BB30" s="27"/>
      <c r="BC30" s="27"/>
    </row>
    <row r="31" spans="30:55">
      <c r="AD31" s="27"/>
      <c r="AE31" s="27"/>
      <c r="AF31" s="27"/>
      <c r="AG31" s="27"/>
      <c r="AH31" s="27"/>
      <c r="AI31" s="27"/>
      <c r="AJ31" s="27"/>
      <c r="AK31" s="27"/>
      <c r="AL31" s="27"/>
      <c r="AM31" s="27"/>
      <c r="AN31" s="27"/>
      <c r="AO31" s="27"/>
      <c r="AP31" s="27"/>
      <c r="AQ31" s="27"/>
      <c r="AR31" s="27"/>
      <c r="AS31" s="27"/>
      <c r="AT31" s="27"/>
      <c r="AU31" s="27"/>
      <c r="AV31" s="27"/>
      <c r="AW31" s="27"/>
      <c r="AX31" s="27"/>
      <c r="AY31" s="27"/>
      <c r="AZ31" s="27"/>
      <c r="BA31" s="27"/>
      <c r="BB31" s="27"/>
      <c r="BC31" s="27"/>
    </row>
    <row r="32" spans="30:55">
      <c r="AD32" s="27"/>
      <c r="AE32" s="27"/>
      <c r="AF32" s="27"/>
      <c r="AG32" s="27"/>
      <c r="AH32" s="27"/>
      <c r="AI32" s="27"/>
      <c r="AJ32" s="27"/>
      <c r="AK32" s="27"/>
      <c r="AL32" s="27"/>
      <c r="AM32" s="27"/>
      <c r="AN32" s="27"/>
      <c r="AO32" s="27"/>
      <c r="AP32" s="27"/>
      <c r="AQ32" s="27"/>
      <c r="AR32" s="27"/>
      <c r="AS32" s="27"/>
      <c r="AT32" s="27"/>
      <c r="AU32" s="27"/>
      <c r="AV32" s="27"/>
      <c r="AW32" s="27"/>
      <c r="AX32" s="27"/>
      <c r="AY32" s="27"/>
      <c r="AZ32" s="27"/>
      <c r="BA32" s="27"/>
      <c r="BB32" s="27"/>
      <c r="BC32" s="27"/>
    </row>
    <row r="33" spans="30:55">
      <c r="AD33" s="27"/>
      <c r="AE33" s="27"/>
      <c r="AF33" s="27"/>
      <c r="AG33" s="27"/>
      <c r="AH33" s="27"/>
      <c r="AI33" s="27"/>
      <c r="AJ33" s="27"/>
      <c r="AK33" s="27"/>
      <c r="AL33" s="27"/>
      <c r="AM33" s="27"/>
      <c r="AN33" s="27"/>
      <c r="AO33" s="27"/>
      <c r="AP33" s="27"/>
      <c r="AQ33" s="27"/>
      <c r="AR33" s="27"/>
      <c r="AS33" s="27"/>
      <c r="AT33" s="27"/>
      <c r="AU33" s="27"/>
      <c r="AV33" s="27"/>
      <c r="AW33" s="27"/>
      <c r="AX33" s="27"/>
      <c r="AY33" s="27"/>
      <c r="AZ33" s="27"/>
      <c r="BA33" s="27"/>
      <c r="BB33" s="27"/>
      <c r="BC33" s="27"/>
    </row>
    <row r="34" spans="30:55">
      <c r="AD34" s="27"/>
      <c r="AE34" s="27"/>
      <c r="AF34" s="27"/>
      <c r="AG34" s="27"/>
      <c r="AH34" s="27"/>
      <c r="AI34" s="27"/>
      <c r="AJ34" s="27"/>
      <c r="AK34" s="27"/>
      <c r="AL34" s="27"/>
      <c r="AM34" s="27"/>
      <c r="AN34" s="27"/>
      <c r="AO34" s="27"/>
      <c r="AP34" s="27"/>
      <c r="AQ34" s="27"/>
      <c r="AR34" s="27"/>
      <c r="AS34" s="27"/>
      <c r="AT34" s="27"/>
      <c r="AU34" s="27"/>
      <c r="AV34" s="27"/>
      <c r="AW34" s="27"/>
      <c r="AX34" s="27"/>
      <c r="AY34" s="27"/>
      <c r="AZ34" s="27"/>
      <c r="BA34" s="27"/>
      <c r="BB34" s="27"/>
      <c r="BC34" s="27"/>
    </row>
    <row r="35" spans="30:55">
      <c r="AD35" s="27"/>
      <c r="AE35" s="27"/>
      <c r="AF35" s="27"/>
      <c r="AG35" s="27"/>
      <c r="AH35" s="27"/>
      <c r="AI35" s="27"/>
      <c r="AJ35" s="27"/>
      <c r="AK35" s="27"/>
      <c r="AL35" s="27"/>
      <c r="AM35" s="27"/>
      <c r="AN35" s="27"/>
      <c r="AO35" s="27"/>
      <c r="AP35" s="27"/>
      <c r="AQ35" s="27"/>
      <c r="AR35" s="27"/>
      <c r="AS35" s="27"/>
      <c r="AT35" s="27"/>
      <c r="AU35" s="27"/>
      <c r="AV35" s="27"/>
      <c r="AW35" s="27"/>
      <c r="AX35" s="27"/>
      <c r="AY35" s="27"/>
      <c r="AZ35" s="27"/>
      <c r="BA35" s="27"/>
      <c r="BB35" s="27"/>
      <c r="BC35" s="27"/>
    </row>
    <row r="36" spans="30:55">
      <c r="AD36" s="27"/>
      <c r="AE36" s="27"/>
      <c r="AF36" s="27"/>
      <c r="AG36" s="27"/>
      <c r="AH36" s="27"/>
      <c r="AI36" s="27"/>
      <c r="AJ36" s="27"/>
      <c r="AK36" s="27"/>
      <c r="AL36" s="27"/>
      <c r="AM36" s="27"/>
      <c r="AN36" s="27"/>
      <c r="AO36" s="27"/>
      <c r="AP36" s="27"/>
      <c r="AQ36" s="27"/>
      <c r="AR36" s="27"/>
      <c r="AS36" s="27"/>
      <c r="AT36" s="27"/>
      <c r="AU36" s="27"/>
      <c r="AV36" s="27"/>
      <c r="AW36" s="27"/>
      <c r="AX36" s="27"/>
      <c r="AY36" s="27"/>
      <c r="AZ36" s="27"/>
      <c r="BA36" s="27"/>
      <c r="BB36" s="27"/>
      <c r="BC36" s="27"/>
    </row>
    <row r="37" spans="30:55">
      <c r="AD37" s="27"/>
      <c r="AE37" s="27"/>
      <c r="AF37" s="27"/>
      <c r="AG37" s="27"/>
      <c r="AH37" s="27"/>
      <c r="AI37" s="27"/>
      <c r="AJ37" s="27"/>
      <c r="AK37" s="27"/>
      <c r="AL37" s="27"/>
      <c r="AM37" s="27"/>
      <c r="AN37" s="27"/>
      <c r="AO37" s="27"/>
      <c r="AP37" s="27"/>
      <c r="AQ37" s="27"/>
      <c r="AR37" s="27"/>
      <c r="AS37" s="27"/>
      <c r="AT37" s="27"/>
      <c r="AU37" s="27"/>
      <c r="AV37" s="27"/>
      <c r="AW37" s="27"/>
      <c r="AX37" s="27"/>
      <c r="AY37" s="27"/>
      <c r="AZ37" s="27"/>
      <c r="BA37" s="27"/>
      <c r="BB37" s="27"/>
      <c r="BC37" s="27"/>
    </row>
    <row r="38" spans="30:55">
      <c r="AD38" s="27"/>
      <c r="AE38" s="27"/>
      <c r="AF38" s="27"/>
      <c r="AG38" s="27"/>
      <c r="AH38" s="27"/>
      <c r="AI38" s="27"/>
      <c r="AJ38" s="27"/>
      <c r="AK38" s="27"/>
      <c r="AL38" s="27"/>
      <c r="AM38" s="27"/>
      <c r="AN38" s="27"/>
      <c r="AO38" s="27"/>
      <c r="AP38" s="27"/>
      <c r="AQ38" s="27"/>
      <c r="AR38" s="27"/>
      <c r="AS38" s="27"/>
      <c r="AT38" s="27"/>
      <c r="AU38" s="27"/>
      <c r="AV38" s="27"/>
      <c r="AW38" s="27"/>
      <c r="AX38" s="27"/>
      <c r="AY38" s="27"/>
      <c r="AZ38" s="27"/>
      <c r="BA38" s="27"/>
      <c r="BB38" s="27"/>
      <c r="BC38" s="27"/>
    </row>
    <row r="39" spans="30:55">
      <c r="AD39" s="27"/>
      <c r="AE39" s="27"/>
      <c r="AF39" s="27"/>
      <c r="AG39" s="27"/>
      <c r="AH39" s="27"/>
      <c r="AI39" s="27"/>
      <c r="AJ39" s="27"/>
      <c r="AK39" s="27"/>
      <c r="AL39" s="27"/>
      <c r="AM39" s="27"/>
      <c r="AN39" s="27"/>
      <c r="AO39" s="27"/>
      <c r="AP39" s="27"/>
      <c r="AQ39" s="27"/>
      <c r="AR39" s="27"/>
      <c r="AS39" s="27"/>
      <c r="AT39" s="27"/>
      <c r="AU39" s="27"/>
      <c r="AV39" s="27"/>
      <c r="AW39" s="27"/>
      <c r="AX39" s="27"/>
      <c r="AY39" s="27"/>
      <c r="AZ39" s="27"/>
      <c r="BA39" s="27"/>
      <c r="BB39" s="27"/>
      <c r="BC39" s="27"/>
    </row>
    <row r="40" spans="30:55">
      <c r="AD40" s="27"/>
      <c r="AE40" s="27"/>
      <c r="AF40" s="27"/>
      <c r="AG40" s="27"/>
      <c r="AH40" s="27"/>
      <c r="AI40" s="27"/>
      <c r="AJ40" s="27"/>
      <c r="AK40" s="27"/>
      <c r="AL40" s="27"/>
      <c r="AM40" s="27"/>
      <c r="AN40" s="27"/>
      <c r="AO40" s="27"/>
      <c r="AP40" s="27"/>
      <c r="AQ40" s="27"/>
      <c r="AR40" s="27"/>
      <c r="AS40" s="27"/>
      <c r="AT40" s="27"/>
      <c r="AU40" s="27"/>
      <c r="AV40" s="27"/>
      <c r="AW40" s="27"/>
      <c r="AX40" s="27"/>
      <c r="AY40" s="27"/>
      <c r="AZ40" s="27"/>
      <c r="BA40" s="27"/>
      <c r="BB40" s="27"/>
      <c r="BC40" s="27"/>
    </row>
    <row r="41" spans="30:55">
      <c r="AD41" s="27"/>
      <c r="AE41" s="27"/>
      <c r="AF41" s="27"/>
      <c r="AG41" s="27"/>
      <c r="AH41" s="27"/>
      <c r="AI41" s="27"/>
      <c r="AJ41" s="27"/>
      <c r="AK41" s="27"/>
      <c r="AL41" s="27"/>
      <c r="AM41" s="27"/>
      <c r="AN41" s="27"/>
      <c r="AO41" s="27"/>
      <c r="AP41" s="27"/>
      <c r="AQ41" s="27"/>
      <c r="AR41" s="27"/>
      <c r="AS41" s="27"/>
      <c r="AT41" s="27"/>
      <c r="AU41" s="27"/>
      <c r="AV41" s="27"/>
      <c r="AW41" s="27"/>
      <c r="AX41" s="27"/>
      <c r="AY41" s="27"/>
      <c r="AZ41" s="27"/>
      <c r="BA41" s="27"/>
      <c r="BB41" s="27"/>
      <c r="BC41" s="27"/>
    </row>
    <row r="42" spans="30:55">
      <c r="AD42" s="27"/>
      <c r="AE42" s="27"/>
      <c r="AF42" s="27"/>
      <c r="AG42" s="27"/>
      <c r="AH42" s="27"/>
      <c r="AI42" s="27"/>
      <c r="AJ42" s="27"/>
      <c r="AK42" s="27"/>
      <c r="AL42" s="27"/>
      <c r="AM42" s="27"/>
      <c r="AN42" s="27"/>
      <c r="AO42" s="27"/>
      <c r="AP42" s="27"/>
      <c r="AQ42" s="27"/>
      <c r="AR42" s="27"/>
      <c r="AS42" s="27"/>
      <c r="AT42" s="27"/>
      <c r="AU42" s="27"/>
      <c r="AV42" s="27"/>
      <c r="AW42" s="27"/>
      <c r="AX42" s="27"/>
      <c r="AY42" s="27"/>
      <c r="AZ42" s="27"/>
      <c r="BA42" s="27"/>
      <c r="BB42" s="27"/>
      <c r="BC42" s="27"/>
    </row>
    <row r="43" spans="30:55">
      <c r="AD43" s="27"/>
      <c r="AE43" s="27"/>
      <c r="AF43" s="27"/>
      <c r="AG43" s="27"/>
      <c r="AH43" s="27"/>
      <c r="AI43" s="27"/>
      <c r="AJ43" s="27"/>
      <c r="AK43" s="27"/>
      <c r="AL43" s="27"/>
      <c r="AM43" s="27"/>
      <c r="AN43" s="27"/>
      <c r="AO43" s="27"/>
      <c r="AP43" s="27"/>
      <c r="AQ43" s="27"/>
      <c r="AR43" s="27"/>
      <c r="AS43" s="27"/>
      <c r="AT43" s="27"/>
      <c r="AU43" s="27"/>
      <c r="AV43" s="27"/>
      <c r="AW43" s="27"/>
      <c r="AX43" s="27"/>
      <c r="AY43" s="27"/>
      <c r="AZ43" s="27"/>
      <c r="BA43" s="27"/>
      <c r="BB43" s="27"/>
      <c r="BC43" s="27"/>
    </row>
    <row r="44" spans="30:55">
      <c r="AD44" s="27"/>
      <c r="AE44" s="27"/>
      <c r="AF44" s="27"/>
      <c r="AG44" s="27"/>
      <c r="AH44" s="27"/>
      <c r="AI44" s="27"/>
      <c r="AJ44" s="27"/>
      <c r="AK44" s="27"/>
      <c r="AL44" s="27"/>
      <c r="AM44" s="27"/>
      <c r="AN44" s="27"/>
      <c r="AO44" s="27"/>
      <c r="AP44" s="27"/>
      <c r="AQ44" s="27"/>
      <c r="AR44" s="27"/>
      <c r="AS44" s="27"/>
      <c r="AT44" s="27"/>
      <c r="AU44" s="27"/>
      <c r="AV44" s="27"/>
      <c r="AW44" s="27"/>
      <c r="AX44" s="27"/>
      <c r="AY44" s="27"/>
      <c r="AZ44" s="27"/>
      <c r="BA44" s="27"/>
      <c r="BB44" s="27"/>
      <c r="BC44" s="27"/>
    </row>
    <row r="45" spans="30:55">
      <c r="AD45" s="27"/>
      <c r="AE45" s="27"/>
      <c r="AF45" s="27"/>
      <c r="AG45" s="27"/>
      <c r="AH45" s="27"/>
      <c r="AI45" s="27"/>
      <c r="AJ45" s="27"/>
      <c r="AK45" s="27"/>
      <c r="AL45" s="27"/>
      <c r="AM45" s="27"/>
      <c r="AN45" s="27"/>
      <c r="AO45" s="27"/>
      <c r="AP45" s="27"/>
      <c r="AQ45" s="27"/>
      <c r="AR45" s="27"/>
      <c r="AS45" s="27"/>
      <c r="AT45" s="27"/>
      <c r="AU45" s="27"/>
      <c r="AV45" s="27"/>
      <c r="AW45" s="27"/>
      <c r="AX45" s="27"/>
      <c r="AY45" s="27"/>
      <c r="AZ45" s="27"/>
      <c r="BA45" s="27"/>
      <c r="BB45" s="27"/>
      <c r="BC45" s="27"/>
    </row>
    <row r="46" spans="30:55">
      <c r="AD46" s="27"/>
      <c r="AE46" s="27"/>
      <c r="AF46" s="27"/>
      <c r="AG46" s="27"/>
      <c r="AH46" s="27"/>
      <c r="AI46" s="27"/>
      <c r="AJ46" s="27"/>
      <c r="AK46" s="27"/>
      <c r="AL46" s="27"/>
      <c r="AM46" s="27"/>
      <c r="AN46" s="27"/>
      <c r="AO46" s="27"/>
      <c r="AP46" s="27"/>
      <c r="AQ46" s="27"/>
      <c r="AR46" s="27"/>
      <c r="AS46" s="27"/>
      <c r="AT46" s="27"/>
      <c r="AU46" s="27"/>
      <c r="AV46" s="27"/>
      <c r="AW46" s="27"/>
      <c r="AX46" s="27"/>
      <c r="AY46" s="27"/>
      <c r="AZ46" s="27"/>
      <c r="BA46" s="27"/>
      <c r="BB46" s="27"/>
      <c r="BC46" s="27"/>
    </row>
    <row r="47" spans="30:55">
      <c r="AD47" s="27"/>
      <c r="AE47" s="27"/>
      <c r="AF47" s="27"/>
      <c r="AG47" s="27"/>
      <c r="AH47" s="27"/>
      <c r="AI47" s="27"/>
      <c r="AJ47" s="27"/>
      <c r="AK47" s="27"/>
      <c r="AL47" s="27"/>
      <c r="AM47" s="27"/>
      <c r="AN47" s="27"/>
      <c r="AO47" s="27"/>
      <c r="AP47" s="27"/>
      <c r="AQ47" s="27"/>
      <c r="AR47" s="27"/>
      <c r="AS47" s="27"/>
      <c r="AT47" s="27"/>
      <c r="AU47" s="27"/>
      <c r="AV47" s="27"/>
      <c r="AW47" s="27"/>
      <c r="AX47" s="27"/>
      <c r="AY47" s="27"/>
      <c r="AZ47" s="27"/>
      <c r="BA47" s="27"/>
      <c r="BB47" s="27"/>
      <c r="BC47" s="27"/>
    </row>
    <row r="48" spans="30:55">
      <c r="AD48" s="27"/>
      <c r="AE48" s="27"/>
      <c r="AF48" s="27"/>
      <c r="AG48" s="27"/>
      <c r="AH48" s="27"/>
      <c r="AI48" s="27"/>
      <c r="AJ48" s="27"/>
      <c r="AK48" s="27"/>
      <c r="AL48" s="27"/>
      <c r="AM48" s="27"/>
      <c r="AN48" s="27"/>
      <c r="AO48" s="27"/>
      <c r="AP48" s="27"/>
      <c r="AQ48" s="27"/>
      <c r="AR48" s="27"/>
      <c r="AS48" s="27"/>
      <c r="AT48" s="27"/>
      <c r="AU48" s="27"/>
      <c r="AV48" s="27"/>
      <c r="AW48" s="27"/>
      <c r="AX48" s="27"/>
      <c r="AY48" s="27"/>
      <c r="AZ48" s="27"/>
      <c r="BA48" s="27"/>
      <c r="BB48" s="27"/>
      <c r="BC48" s="27"/>
    </row>
    <row r="49" spans="30:55">
      <c r="AD49" s="27"/>
      <c r="AE49" s="27"/>
      <c r="AF49" s="27"/>
      <c r="AG49" s="27"/>
      <c r="AH49" s="27"/>
      <c r="AI49" s="27"/>
      <c r="AJ49" s="27"/>
      <c r="AK49" s="27"/>
      <c r="AL49" s="27"/>
      <c r="AM49" s="27"/>
      <c r="AN49" s="27"/>
      <c r="AO49" s="27"/>
      <c r="AP49" s="27"/>
      <c r="AQ49" s="27"/>
      <c r="AR49" s="27"/>
      <c r="AS49" s="27"/>
      <c r="AT49" s="27"/>
      <c r="AU49" s="27"/>
      <c r="AV49" s="27"/>
      <c r="AW49" s="27"/>
      <c r="AX49" s="27"/>
      <c r="AY49" s="27"/>
      <c r="AZ49" s="27"/>
      <c r="BA49" s="27"/>
      <c r="BB49" s="27"/>
      <c r="BC49" s="27"/>
    </row>
    <row r="50" spans="30:55">
      <c r="AD50" s="27"/>
      <c r="AE50" s="27"/>
      <c r="AF50" s="27"/>
      <c r="AG50" s="27"/>
      <c r="AH50" s="27"/>
      <c r="AI50" s="27"/>
      <c r="AJ50" s="27"/>
      <c r="AK50" s="27"/>
      <c r="AL50" s="27"/>
      <c r="AM50" s="27"/>
      <c r="AN50" s="27"/>
      <c r="AO50" s="27"/>
      <c r="AP50" s="27"/>
      <c r="AQ50" s="27"/>
      <c r="AR50" s="27"/>
      <c r="AS50" s="27"/>
      <c r="AT50" s="27"/>
      <c r="AU50" s="27"/>
      <c r="AV50" s="27"/>
      <c r="AW50" s="27"/>
      <c r="AX50" s="27"/>
      <c r="AY50" s="27"/>
      <c r="AZ50" s="27"/>
      <c r="BA50" s="27"/>
      <c r="BB50" s="27"/>
      <c r="BC50" s="27"/>
    </row>
    <row r="51" spans="30:55">
      <c r="AD51" s="27"/>
      <c r="AE51" s="27"/>
      <c r="AF51" s="27"/>
      <c r="AG51" s="27"/>
      <c r="AH51" s="27"/>
      <c r="AI51" s="27"/>
      <c r="AJ51" s="27"/>
      <c r="AK51" s="27"/>
      <c r="AL51" s="27"/>
      <c r="AM51" s="27"/>
      <c r="AN51" s="27"/>
      <c r="AO51" s="27"/>
      <c r="AP51" s="27"/>
      <c r="AQ51" s="27"/>
      <c r="AR51" s="27"/>
      <c r="AS51" s="27"/>
      <c r="AT51" s="27"/>
      <c r="AU51" s="27"/>
      <c r="AV51" s="27"/>
      <c r="AW51" s="27"/>
      <c r="AX51" s="27"/>
      <c r="AY51" s="27"/>
      <c r="AZ51" s="27"/>
      <c r="BA51" s="27"/>
      <c r="BB51" s="27"/>
      <c r="BC51" s="27"/>
    </row>
    <row r="52" spans="30:55">
      <c r="AD52" s="27"/>
      <c r="AE52" s="27"/>
      <c r="AF52" s="27"/>
      <c r="AG52" s="27"/>
      <c r="AH52" s="27"/>
      <c r="AI52" s="27"/>
      <c r="AJ52" s="27"/>
      <c r="AK52" s="27"/>
      <c r="AL52" s="27"/>
      <c r="AM52" s="27"/>
      <c r="AN52" s="27"/>
      <c r="AO52" s="27"/>
      <c r="AP52" s="27"/>
      <c r="AQ52" s="27"/>
      <c r="AR52" s="27"/>
      <c r="AS52" s="27"/>
      <c r="AT52" s="27"/>
      <c r="AU52" s="27"/>
      <c r="AV52" s="27"/>
      <c r="AW52" s="27"/>
      <c r="AX52" s="27"/>
      <c r="AY52" s="27"/>
      <c r="AZ52" s="27"/>
      <c r="BA52" s="27"/>
      <c r="BB52" s="27"/>
      <c r="BC52" s="27"/>
    </row>
    <row r="53" spans="30:55">
      <c r="AD53" s="27"/>
      <c r="AE53" s="27"/>
      <c r="AF53" s="27"/>
      <c r="AG53" s="27"/>
      <c r="AH53" s="27"/>
      <c r="AI53" s="27"/>
      <c r="AJ53" s="27"/>
      <c r="AK53" s="27"/>
      <c r="AL53" s="27"/>
      <c r="AM53" s="27"/>
      <c r="AN53" s="27"/>
      <c r="AO53" s="27"/>
      <c r="AP53" s="27"/>
      <c r="AQ53" s="27"/>
      <c r="AR53" s="27"/>
      <c r="AS53" s="27"/>
      <c r="AT53" s="27"/>
      <c r="AU53" s="27"/>
      <c r="AV53" s="27"/>
      <c r="AW53" s="27"/>
      <c r="AX53" s="27"/>
      <c r="AY53" s="27"/>
      <c r="AZ53" s="27"/>
      <c r="BA53" s="27"/>
      <c r="BB53" s="27"/>
      <c r="BC53" s="27"/>
    </row>
    <row r="54" spans="30:55">
      <c r="AD54" s="27"/>
      <c r="AE54" s="27"/>
      <c r="AF54" s="27"/>
      <c r="AG54" s="27"/>
      <c r="AH54" s="27"/>
      <c r="AI54" s="27"/>
      <c r="AJ54" s="27"/>
      <c r="AK54" s="27"/>
      <c r="AL54" s="27"/>
      <c r="AM54" s="27"/>
      <c r="AN54" s="27"/>
      <c r="AO54" s="27"/>
      <c r="AP54" s="27"/>
      <c r="AQ54" s="27"/>
      <c r="AR54" s="27"/>
      <c r="AS54" s="27"/>
      <c r="AT54" s="27"/>
      <c r="AU54" s="27"/>
      <c r="AV54" s="27"/>
      <c r="AW54" s="27"/>
      <c r="AX54" s="27"/>
      <c r="AY54" s="27"/>
      <c r="AZ54" s="27"/>
      <c r="BA54" s="27"/>
      <c r="BB54" s="27"/>
      <c r="BC54" s="27"/>
    </row>
    <row r="55" spans="30:55">
      <c r="AD55" s="27"/>
      <c r="AE55" s="27"/>
      <c r="AF55" s="27"/>
      <c r="AG55" s="27"/>
      <c r="AH55" s="27"/>
      <c r="AI55" s="27"/>
      <c r="AJ55" s="27"/>
      <c r="AK55" s="27"/>
      <c r="AL55" s="27"/>
      <c r="AM55" s="27"/>
      <c r="AN55" s="27"/>
      <c r="AO55" s="27"/>
      <c r="AP55" s="27"/>
      <c r="AQ55" s="27"/>
      <c r="AR55" s="27"/>
      <c r="AS55" s="27"/>
      <c r="AT55" s="27"/>
      <c r="AU55" s="27"/>
      <c r="AV55" s="27"/>
      <c r="AW55" s="27"/>
      <c r="AX55" s="27"/>
      <c r="AY55" s="27"/>
      <c r="AZ55" s="27"/>
      <c r="BA55" s="27"/>
      <c r="BB55" s="27"/>
      <c r="BC55" s="27"/>
    </row>
    <row r="56" spans="30:55">
      <c r="AD56" s="27"/>
      <c r="AE56" s="27"/>
      <c r="AF56" s="27"/>
      <c r="AG56" s="27"/>
      <c r="AH56" s="27"/>
      <c r="AI56" s="27"/>
      <c r="AJ56" s="27"/>
      <c r="AK56" s="27"/>
      <c r="AL56" s="27"/>
      <c r="AM56" s="27"/>
      <c r="AN56" s="27"/>
      <c r="AO56" s="27"/>
      <c r="AP56" s="27"/>
      <c r="AQ56" s="27"/>
      <c r="AR56" s="27"/>
      <c r="AS56" s="27"/>
      <c r="AT56" s="27"/>
      <c r="AU56" s="27"/>
      <c r="AV56" s="27"/>
      <c r="AW56" s="27"/>
      <c r="AX56" s="27"/>
      <c r="AY56" s="27"/>
      <c r="AZ56" s="27"/>
      <c r="BA56" s="27"/>
      <c r="BB56" s="27"/>
      <c r="BC56" s="27"/>
    </row>
    <row r="57" spans="30:55">
      <c r="AD57" s="27"/>
      <c r="AE57" s="27"/>
      <c r="AF57" s="27"/>
      <c r="AG57" s="27"/>
      <c r="AH57" s="27"/>
      <c r="AI57" s="27"/>
      <c r="AJ57" s="27"/>
      <c r="AK57" s="27"/>
      <c r="AL57" s="27"/>
      <c r="AM57" s="27"/>
      <c r="AN57" s="27"/>
      <c r="AO57" s="27"/>
      <c r="AP57" s="27"/>
      <c r="AQ57" s="27"/>
      <c r="AR57" s="27"/>
      <c r="AS57" s="27"/>
      <c r="AT57" s="27"/>
      <c r="AU57" s="27"/>
      <c r="AV57" s="27"/>
      <c r="AW57" s="27"/>
      <c r="AX57" s="27"/>
      <c r="AY57" s="27"/>
      <c r="AZ57" s="27"/>
      <c r="BA57" s="27"/>
      <c r="BB57" s="27"/>
      <c r="BC57" s="27"/>
    </row>
    <row r="58" spans="30:55">
      <c r="AD58" s="27"/>
      <c r="AE58" s="27"/>
      <c r="AF58" s="27"/>
      <c r="AG58" s="27"/>
      <c r="AH58" s="27"/>
      <c r="AI58" s="27"/>
      <c r="AJ58" s="27"/>
      <c r="AK58" s="27"/>
      <c r="AL58" s="27"/>
      <c r="AM58" s="27"/>
      <c r="AN58" s="27"/>
      <c r="AO58" s="27"/>
      <c r="AP58" s="27"/>
      <c r="AQ58" s="27"/>
      <c r="AR58" s="27"/>
      <c r="AS58" s="27"/>
      <c r="AT58" s="27"/>
      <c r="AU58" s="27"/>
      <c r="AV58" s="27"/>
      <c r="AW58" s="27"/>
      <c r="AX58" s="27"/>
      <c r="AY58" s="27"/>
      <c r="AZ58" s="27"/>
      <c r="BA58" s="27"/>
      <c r="BB58" s="27"/>
      <c r="BC58" s="27"/>
    </row>
    <row r="59" spans="30:55">
      <c r="AD59" s="27"/>
      <c r="AE59" s="27"/>
      <c r="AF59" s="27"/>
      <c r="AG59" s="27"/>
      <c r="AH59" s="27"/>
      <c r="AI59" s="27"/>
      <c r="AJ59" s="27"/>
      <c r="AK59" s="27"/>
      <c r="AL59" s="27"/>
      <c r="AM59" s="27"/>
      <c r="AN59" s="27"/>
      <c r="AO59" s="27"/>
      <c r="AP59" s="27"/>
      <c r="AQ59" s="27"/>
      <c r="AR59" s="27"/>
      <c r="AS59" s="27"/>
      <c r="AT59" s="27"/>
      <c r="AU59" s="27"/>
      <c r="AV59" s="27"/>
      <c r="AW59" s="27"/>
      <c r="AX59" s="27"/>
      <c r="AY59" s="27"/>
      <c r="AZ59" s="27"/>
      <c r="BA59" s="27"/>
      <c r="BB59" s="27"/>
      <c r="BC59" s="27"/>
    </row>
    <row r="60" spans="30:55">
      <c r="AD60" s="27"/>
      <c r="AE60" s="27"/>
      <c r="AF60" s="27"/>
      <c r="AG60" s="27"/>
      <c r="AH60" s="27"/>
      <c r="AI60" s="27"/>
      <c r="AJ60" s="27"/>
      <c r="AK60" s="27"/>
      <c r="AL60" s="27"/>
      <c r="AM60" s="27"/>
      <c r="AN60" s="27"/>
      <c r="AO60" s="27"/>
      <c r="AP60" s="27"/>
      <c r="AQ60" s="27"/>
      <c r="AR60" s="27"/>
      <c r="AS60" s="27"/>
      <c r="AT60" s="27"/>
      <c r="AU60" s="27"/>
      <c r="AV60" s="27"/>
      <c r="AW60" s="27"/>
      <c r="AX60" s="27"/>
      <c r="AY60" s="27"/>
      <c r="AZ60" s="27"/>
      <c r="BA60" s="27"/>
      <c r="BB60" s="27"/>
      <c r="BC60" s="27"/>
    </row>
    <row r="61" spans="30:55">
      <c r="AD61" s="27"/>
      <c r="AE61" s="27"/>
      <c r="AF61" s="27"/>
      <c r="AG61" s="27"/>
      <c r="AH61" s="27"/>
      <c r="AI61" s="27"/>
      <c r="AJ61" s="27"/>
      <c r="AK61" s="27"/>
      <c r="AL61" s="27"/>
      <c r="AM61" s="27"/>
      <c r="AN61" s="27"/>
      <c r="AO61" s="27"/>
      <c r="AP61" s="27"/>
      <c r="AQ61" s="27"/>
      <c r="AR61" s="27"/>
      <c r="AS61" s="27"/>
      <c r="AT61" s="27"/>
      <c r="AU61" s="27"/>
      <c r="AV61" s="27"/>
      <c r="AW61" s="27"/>
      <c r="AX61" s="27"/>
      <c r="AY61" s="27"/>
      <c r="AZ61" s="27"/>
      <c r="BA61" s="27"/>
      <c r="BB61" s="27"/>
      <c r="BC61" s="27"/>
    </row>
    <row r="62" spans="30:55">
      <c r="AD62" s="27"/>
      <c r="AE62" s="27"/>
      <c r="AF62" s="27"/>
      <c r="AG62" s="27"/>
      <c r="AH62" s="27"/>
      <c r="AI62" s="27"/>
      <c r="AJ62" s="27"/>
      <c r="AK62" s="27"/>
      <c r="AL62" s="27"/>
      <c r="AM62" s="27"/>
      <c r="AN62" s="27"/>
      <c r="AO62" s="27"/>
      <c r="AP62" s="27"/>
      <c r="AQ62" s="27"/>
      <c r="AR62" s="27"/>
      <c r="AS62" s="27"/>
      <c r="AT62" s="27"/>
      <c r="AU62" s="27"/>
      <c r="AV62" s="27"/>
      <c r="AW62" s="27"/>
      <c r="AX62" s="27"/>
      <c r="AY62" s="27"/>
      <c r="AZ62" s="27"/>
      <c r="BA62" s="27"/>
      <c r="BB62" s="27"/>
      <c r="BC62" s="27"/>
    </row>
    <row r="63" spans="30:55">
      <c r="AD63" s="27"/>
      <c r="AE63" s="27"/>
      <c r="AF63" s="27"/>
      <c r="AG63" s="27"/>
      <c r="AH63" s="27"/>
      <c r="AI63" s="27"/>
      <c r="AJ63" s="27"/>
      <c r="AK63" s="27"/>
      <c r="AL63" s="27"/>
      <c r="AM63" s="27"/>
      <c r="AN63" s="27"/>
      <c r="AO63" s="27"/>
      <c r="AP63" s="27"/>
      <c r="AQ63" s="27"/>
      <c r="AR63" s="27"/>
      <c r="AS63" s="27"/>
      <c r="AT63" s="27"/>
      <c r="AU63" s="27"/>
      <c r="AV63" s="27"/>
      <c r="AW63" s="27"/>
      <c r="AX63" s="27"/>
      <c r="AY63" s="27"/>
      <c r="AZ63" s="27"/>
      <c r="BA63" s="27"/>
      <c r="BB63" s="27"/>
      <c r="BC63" s="27"/>
    </row>
    <row r="64" spans="30:55">
      <c r="AD64" s="27"/>
      <c r="AE64" s="27"/>
      <c r="AF64" s="27"/>
      <c r="AG64" s="27"/>
      <c r="AH64" s="27"/>
      <c r="AI64" s="27"/>
      <c r="AJ64" s="27"/>
      <c r="AK64" s="27"/>
      <c r="AL64" s="27"/>
      <c r="AM64" s="27"/>
      <c r="AN64" s="27"/>
      <c r="AO64" s="27"/>
      <c r="AP64" s="27"/>
      <c r="AQ64" s="27"/>
      <c r="AR64" s="27"/>
      <c r="AS64" s="27"/>
      <c r="AT64" s="27"/>
      <c r="AU64" s="27"/>
      <c r="AV64" s="27"/>
      <c r="AW64" s="27"/>
      <c r="AX64" s="27"/>
      <c r="AY64" s="27"/>
      <c r="AZ64" s="27"/>
      <c r="BA64" s="27"/>
      <c r="BB64" s="27"/>
      <c r="BC64" s="27"/>
    </row>
  </sheetData>
  <mergeCells count="6">
    <mergeCell ref="C2:BC2"/>
    <mergeCell ref="C3:AB3"/>
    <mergeCell ref="C4:AB4"/>
    <mergeCell ref="B3:B5"/>
    <mergeCell ref="AD3:BC3"/>
    <mergeCell ref="AD4:BC4"/>
  </mergeCells>
  <phoneticPr fontId="2" type="noConversion"/>
  <pageMargins left="0.75" right="0.75" top="1" bottom="1" header="0.5" footer="0.5"/>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BL156"/>
  <sheetViews>
    <sheetView topLeftCell="A61" workbookViewId="0">
      <selection activeCell="B82" sqref="B82"/>
    </sheetView>
  </sheetViews>
  <sheetFormatPr defaultColWidth="9.08984375" defaultRowHeight="12.5"/>
  <cols>
    <col min="1" max="1" width="16.7265625" style="288" bestFit="1" customWidth="1"/>
    <col min="2" max="3" width="5.7265625" style="288" customWidth="1"/>
    <col min="4" max="22" width="4.7265625" style="288" customWidth="1"/>
    <col min="23" max="28" width="4.7265625" style="288" hidden="1" customWidth="1"/>
    <col min="29" max="30" width="4.7265625" style="158" customWidth="1"/>
    <col min="31" max="50" width="4.7265625" style="288" customWidth="1"/>
    <col min="51" max="56" width="4.7265625" style="288" hidden="1" customWidth="1"/>
    <col min="57" max="57" width="6.7265625" style="288" customWidth="1"/>
    <col min="58" max="67" width="4.7265625" style="288" customWidth="1"/>
    <col min="68" max="68" width="1.7265625" style="288" customWidth="1"/>
    <col min="69" max="76" width="4.7265625" style="288" customWidth="1"/>
    <col min="77" max="16384" width="9.08984375" style="288"/>
  </cols>
  <sheetData>
    <row r="1" spans="1:64">
      <c r="AS1" s="158"/>
      <c r="AT1" s="158"/>
      <c r="AU1" s="158"/>
      <c r="AV1" s="158"/>
      <c r="AW1" s="158"/>
      <c r="AX1" s="158"/>
      <c r="AY1" s="158"/>
      <c r="AZ1" s="158"/>
      <c r="BA1" s="158"/>
      <c r="BB1" s="158"/>
      <c r="BC1" s="158"/>
      <c r="BD1" s="158"/>
      <c r="BE1" s="158"/>
      <c r="BF1" s="158"/>
      <c r="BG1" s="158"/>
      <c r="BH1" s="158"/>
      <c r="BI1" s="158"/>
      <c r="BJ1" s="158"/>
      <c r="BK1" s="158"/>
      <c r="BL1" s="158"/>
    </row>
    <row r="2" spans="1:64">
      <c r="AS2" s="158"/>
      <c r="AT2" s="158"/>
      <c r="AU2" s="158"/>
      <c r="AV2" s="158"/>
      <c r="AW2" s="158"/>
      <c r="AX2" s="158"/>
      <c r="AY2" s="158"/>
      <c r="AZ2" s="158"/>
      <c r="BA2" s="158"/>
      <c r="BB2" s="158"/>
      <c r="BC2" s="158"/>
      <c r="BD2" s="158"/>
      <c r="BE2" s="158"/>
      <c r="BF2" s="158"/>
      <c r="BG2" s="158"/>
      <c r="BH2" s="158"/>
      <c r="BI2" s="158"/>
      <c r="BJ2" s="158"/>
      <c r="BK2" s="158"/>
      <c r="BL2" s="158"/>
    </row>
    <row r="3" spans="1:64">
      <c r="AS3" s="158"/>
      <c r="AT3" s="158"/>
      <c r="AU3" s="158"/>
      <c r="AV3" s="158"/>
      <c r="AW3" s="158"/>
      <c r="AX3" s="158"/>
      <c r="AY3" s="158"/>
      <c r="AZ3" s="158"/>
      <c r="BA3" s="158"/>
      <c r="BB3" s="158"/>
      <c r="BC3" s="158"/>
      <c r="BD3" s="158"/>
      <c r="BE3" s="158"/>
      <c r="BF3" s="158"/>
      <c r="BG3" s="158"/>
      <c r="BH3" s="158"/>
      <c r="BI3" s="158"/>
      <c r="BJ3" s="158"/>
      <c r="BK3" s="158"/>
      <c r="BL3" s="158"/>
    </row>
    <row r="4" spans="1:64">
      <c r="AS4" s="158"/>
      <c r="AT4" s="158"/>
      <c r="AU4" s="158"/>
      <c r="AV4" s="158"/>
      <c r="AW4" s="158"/>
      <c r="AX4" s="158"/>
      <c r="AY4" s="158"/>
      <c r="AZ4" s="158"/>
      <c r="BA4" s="158"/>
      <c r="BB4" s="158"/>
      <c r="BC4" s="158"/>
      <c r="BD4" s="158"/>
      <c r="BE4" s="158"/>
      <c r="BF4" s="158"/>
      <c r="BG4" s="158"/>
      <c r="BH4" s="158"/>
      <c r="BI4" s="158"/>
      <c r="BJ4" s="158"/>
      <c r="BK4" s="158"/>
      <c r="BL4" s="158"/>
    </row>
    <row r="5" spans="1:64">
      <c r="A5" s="158"/>
      <c r="AS5" s="158"/>
      <c r="AT5" s="158"/>
      <c r="AU5" s="158"/>
      <c r="AV5" s="158"/>
      <c r="AW5" s="158"/>
      <c r="AX5" s="158"/>
      <c r="AY5" s="158"/>
      <c r="AZ5" s="158"/>
      <c r="BA5" s="158"/>
      <c r="BB5" s="158"/>
      <c r="BC5" s="158"/>
      <c r="BD5" s="158"/>
      <c r="BE5" s="158"/>
      <c r="BF5" s="158"/>
      <c r="BG5" s="158"/>
      <c r="BH5" s="158"/>
      <c r="BI5" s="158"/>
      <c r="BJ5" s="158"/>
      <c r="BK5" s="158"/>
      <c r="BL5" s="158"/>
    </row>
    <row r="6" spans="1:64">
      <c r="A6" s="158"/>
      <c r="AS6" s="158"/>
      <c r="AT6" s="158"/>
      <c r="AU6" s="158"/>
      <c r="AV6" s="158"/>
      <c r="AW6" s="158"/>
      <c r="AX6" s="158"/>
      <c r="AY6" s="158"/>
      <c r="AZ6" s="158"/>
      <c r="BA6" s="158"/>
      <c r="BB6" s="158"/>
      <c r="BC6" s="158"/>
      <c r="BD6" s="158"/>
      <c r="BE6" s="158"/>
      <c r="BF6" s="158"/>
      <c r="BG6" s="158"/>
      <c r="BH6" s="158"/>
      <c r="BI6" s="158"/>
      <c r="BJ6" s="158"/>
      <c r="BK6" s="158"/>
      <c r="BL6" s="158"/>
    </row>
    <row r="7" spans="1:64">
      <c r="A7" s="158"/>
    </row>
    <row r="8" spans="1:64">
      <c r="A8" s="158"/>
    </row>
    <row r="9" spans="1:64">
      <c r="A9" s="158"/>
    </row>
    <row r="10" spans="1:64">
      <c r="A10" s="158"/>
    </row>
    <row r="11" spans="1:64">
      <c r="A11" s="158"/>
    </row>
    <row r="12" spans="1:64">
      <c r="A12" s="158"/>
    </row>
    <row r="13" spans="1:64">
      <c r="A13" s="158"/>
    </row>
    <row r="14" spans="1:64">
      <c r="A14" s="158"/>
    </row>
    <row r="15" spans="1:64">
      <c r="A15" s="158"/>
    </row>
    <row r="16" spans="1:64">
      <c r="A16" s="158"/>
    </row>
    <row r="17" spans="1:1">
      <c r="A17" s="158"/>
    </row>
    <row r="18" spans="1:1">
      <c r="A18" s="158"/>
    </row>
    <row r="19" spans="1:1">
      <c r="A19" s="158"/>
    </row>
    <row r="20" spans="1:1">
      <c r="A20" s="158"/>
    </row>
    <row r="21" spans="1:1">
      <c r="A21" s="158"/>
    </row>
    <row r="22" spans="1:1">
      <c r="A22" s="158"/>
    </row>
    <row r="23" spans="1:1">
      <c r="A23" s="158"/>
    </row>
    <row r="24" spans="1:1">
      <c r="A24" s="158"/>
    </row>
    <row r="25" spans="1:1">
      <c r="A25" s="158"/>
    </row>
    <row r="38" spans="1:56">
      <c r="B38" s="289"/>
      <c r="C38" s="289"/>
      <c r="D38" s="289"/>
      <c r="E38" s="289"/>
      <c r="F38" s="289"/>
      <c r="G38" s="289"/>
      <c r="H38" s="289"/>
      <c r="I38" s="289"/>
      <c r="J38" s="289"/>
      <c r="K38" s="289"/>
      <c r="L38" s="289"/>
      <c r="M38" s="289"/>
      <c r="N38" s="289"/>
      <c r="O38" s="289"/>
      <c r="P38" s="289"/>
      <c r="Q38" s="289"/>
      <c r="R38" s="289"/>
      <c r="S38" s="289"/>
      <c r="T38" s="289"/>
      <c r="U38" s="289"/>
      <c r="V38" s="289"/>
      <c r="W38" s="289"/>
      <c r="X38" s="289"/>
      <c r="Y38" s="289"/>
      <c r="Z38" s="289"/>
      <c r="AA38" s="289"/>
      <c r="AB38" s="289"/>
    </row>
    <row r="39" spans="1:56" ht="13">
      <c r="A39" s="290" t="s">
        <v>104</v>
      </c>
      <c r="B39" s="289"/>
      <c r="C39" s="289"/>
      <c r="D39" s="289"/>
      <c r="E39" s="289"/>
      <c r="F39" s="289"/>
      <c r="G39" s="289"/>
      <c r="H39" s="289"/>
      <c r="I39" s="289"/>
      <c r="J39" s="289"/>
      <c r="K39" s="289"/>
      <c r="L39" s="289"/>
      <c r="M39" s="289"/>
      <c r="N39" s="289"/>
      <c r="O39" s="289"/>
      <c r="P39" s="289"/>
      <c r="Q39" s="289"/>
      <c r="R39" s="289"/>
      <c r="S39" s="289"/>
      <c r="T39" s="289"/>
      <c r="U39" s="289"/>
      <c r="V39" s="289"/>
      <c r="W39" s="289"/>
      <c r="X39" s="289"/>
      <c r="Y39" s="289"/>
      <c r="Z39" s="289"/>
      <c r="AA39" s="289"/>
      <c r="AB39" s="289"/>
      <c r="AE39" s="289"/>
      <c r="AF39" s="289"/>
      <c r="AG39" s="289"/>
      <c r="AH39" s="289"/>
      <c r="AI39" s="289"/>
      <c r="AJ39" s="289"/>
      <c r="AK39" s="289"/>
      <c r="AL39" s="289"/>
      <c r="AM39" s="289"/>
      <c r="AN39" s="289"/>
      <c r="AO39" s="289"/>
      <c r="AP39" s="289"/>
      <c r="AQ39" s="289"/>
      <c r="AR39" s="289"/>
      <c r="AS39" s="289"/>
      <c r="AT39" s="289"/>
      <c r="AU39" s="289"/>
      <c r="AV39" s="289"/>
      <c r="AW39" s="289"/>
      <c r="AX39" s="289"/>
      <c r="AY39" s="289"/>
      <c r="AZ39" s="289"/>
      <c r="BA39" s="289"/>
      <c r="BB39" s="289"/>
      <c r="BC39" s="289"/>
      <c r="BD39" s="289"/>
    </row>
    <row r="40" spans="1:56">
      <c r="B40" s="291" t="s">
        <v>81</v>
      </c>
      <c r="C40" s="291"/>
      <c r="D40" s="291"/>
      <c r="E40" s="291"/>
      <c r="F40" s="291"/>
      <c r="G40" s="291"/>
      <c r="H40" s="291"/>
      <c r="I40" s="291"/>
      <c r="J40" s="291"/>
      <c r="K40" s="291"/>
      <c r="L40" s="291"/>
      <c r="M40" s="291"/>
      <c r="N40" s="291"/>
      <c r="O40" s="291"/>
      <c r="P40" s="291"/>
      <c r="Q40" s="291"/>
      <c r="R40" s="291"/>
      <c r="S40" s="291"/>
      <c r="T40" s="291"/>
      <c r="U40" s="291"/>
      <c r="V40" s="291"/>
      <c r="W40" s="291"/>
      <c r="X40" s="291"/>
      <c r="Y40" s="291"/>
      <c r="Z40" s="291"/>
      <c r="AA40" s="291"/>
      <c r="AB40" s="291"/>
      <c r="AE40" s="291" t="s">
        <v>34</v>
      </c>
      <c r="AF40" s="291"/>
      <c r="AG40" s="291"/>
      <c r="AH40" s="291"/>
      <c r="AI40" s="291"/>
      <c r="AJ40" s="291"/>
      <c r="AK40" s="291"/>
      <c r="AL40" s="291"/>
      <c r="AM40" s="291"/>
      <c r="AN40" s="291"/>
      <c r="AO40" s="291"/>
      <c r="AP40" s="291"/>
      <c r="AQ40" s="291"/>
      <c r="AR40" s="291"/>
      <c r="AS40" s="291"/>
      <c r="AT40" s="291"/>
      <c r="AU40" s="291"/>
      <c r="AV40" s="291"/>
      <c r="AW40" s="291"/>
      <c r="AX40" s="291"/>
      <c r="AY40" s="291"/>
      <c r="AZ40" s="291"/>
      <c r="BA40" s="291"/>
      <c r="BB40" s="291"/>
      <c r="BC40" s="291"/>
      <c r="BD40" s="291"/>
    </row>
    <row r="41" spans="1:56">
      <c r="A41" s="292" t="s">
        <v>2</v>
      </c>
      <c r="B41" s="289"/>
      <c r="C41" s="289">
        <f>1000*Exports!C$7</f>
        <v>12.108723198504576</v>
      </c>
      <c r="D41" s="289">
        <f>1000*Exports!D$7</f>
        <v>28.38699436549264</v>
      </c>
      <c r="E41" s="289">
        <f>1000*Exports!E$7</f>
        <v>22.636087492904622</v>
      </c>
      <c r="F41" s="289">
        <f>1000*Exports!F$7</f>
        <v>17.817565096066968</v>
      </c>
      <c r="G41" s="289">
        <f>1000*Exports!G$7</f>
        <v>13.847103056631751</v>
      </c>
      <c r="H41" s="289">
        <f>1000*Exports!H$7</f>
        <v>17.648711184420634</v>
      </c>
      <c r="I41" s="289">
        <f>1000*Exports!I$7</f>
        <v>24.987785412601301</v>
      </c>
      <c r="J41" s="289">
        <f>1000*Exports!J$7</f>
        <v>25.1409002772549</v>
      </c>
      <c r="K41" s="289">
        <f>1000*Exports!K$7</f>
        <v>26.030307347971856</v>
      </c>
      <c r="L41" s="289">
        <f>1000*Exports!L$7</f>
        <v>37.755303635581058</v>
      </c>
      <c r="M41" s="289">
        <f>1000*Exports!M$7</f>
        <v>59.663765940093647</v>
      </c>
      <c r="N41" s="289">
        <f>1000*Exports!N$7</f>
        <v>94.674464245296519</v>
      </c>
      <c r="O41" s="289">
        <f>1000*Exports!O$7</f>
        <v>133.31785021835037</v>
      </c>
      <c r="P41" s="289">
        <f>1000*Exports!P$7</f>
        <v>147.50886774683093</v>
      </c>
      <c r="Q41" s="289">
        <f>1000*Exports!Q$7</f>
        <v>234.70527450261673</v>
      </c>
      <c r="R41" s="289">
        <f>1000*Exports!R$7</f>
        <v>261.97398154322201</v>
      </c>
      <c r="S41" s="289">
        <f>1000*Exports!S$7</f>
        <v>305.88277719557061</v>
      </c>
      <c r="T41" s="289">
        <f>1000*Exports!T$7</f>
        <v>484.15435509209323</v>
      </c>
      <c r="U41" s="289">
        <f>1000*Exports!U$7</f>
        <v>555.77789685674736</v>
      </c>
      <c r="V41" s="289">
        <f>1000*Exports!V$7</f>
        <v>476.84825803634516</v>
      </c>
      <c r="W41" s="289">
        <f>1000*Exports!W$7</f>
        <v>391.87061225866671</v>
      </c>
      <c r="X41" s="289">
        <f>1000*Exports!X$7</f>
        <v>380.40058806800005</v>
      </c>
      <c r="Y41" s="289">
        <f>1000*Exports!Y$7</f>
        <v>1.1804522000000002</v>
      </c>
      <c r="Z41" s="289">
        <f>1000*Exports!Z$7</f>
        <v>1.1804522000000002</v>
      </c>
      <c r="AA41" s="289">
        <f>1000*Exports!AA$7</f>
        <v>1.1804522000000002</v>
      </c>
      <c r="AB41" s="289">
        <f>1000*Exports!AB$7</f>
        <v>1.1804522000000002</v>
      </c>
      <c r="AE41" s="289">
        <f>Exports!AD$7</f>
        <v>2.5927454013792297</v>
      </c>
      <c r="AF41" s="289">
        <f>Exports!AE$7</f>
        <v>4.9216103899999997</v>
      </c>
      <c r="AG41" s="289">
        <f>Exports!AF$7</f>
        <v>4.7203439699545324</v>
      </c>
      <c r="AH41" s="289">
        <f>Exports!AG$7</f>
        <v>3.8875871827070014</v>
      </c>
      <c r="AI41" s="289">
        <f>Exports!AH$7</f>
        <v>3.4662842102834577</v>
      </c>
      <c r="AJ41" s="289">
        <f>Exports!AI$7</f>
        <v>5.0144257668080821</v>
      </c>
      <c r="AK41" s="289">
        <f>Exports!AJ$7</f>
        <v>6.968033499386113</v>
      </c>
      <c r="AL41" s="289">
        <f>Exports!AK$7</f>
        <v>7.6332605720162139</v>
      </c>
      <c r="AM41" s="289">
        <f>Exports!AL$7</f>
        <v>9.0874725707598873</v>
      </c>
      <c r="AN41" s="289">
        <f>Exports!AM$7</f>
        <v>10.657712131455106</v>
      </c>
      <c r="AO41" s="289">
        <f>Exports!AN$7</f>
        <v>17.275282702166383</v>
      </c>
      <c r="AP41" s="289">
        <f>Exports!AO$7</f>
        <v>26.685693982876849</v>
      </c>
      <c r="AQ41" s="289">
        <f>Exports!AP$7</f>
        <v>45.604473275884999</v>
      </c>
      <c r="AR41" s="289">
        <f>Exports!AQ$7</f>
        <v>53.067073710156691</v>
      </c>
      <c r="AS41" s="289">
        <f>Exports!AR$7</f>
        <v>90.688578440984273</v>
      </c>
      <c r="AT41" s="289">
        <f>Exports!AS$7</f>
        <v>93.975346441262019</v>
      </c>
      <c r="AU41" s="289">
        <f>Exports!AT$7</f>
        <v>99.25094447884095</v>
      </c>
      <c r="AV41" s="289">
        <f>Exports!AU$7</f>
        <v>133.1445527999775</v>
      </c>
      <c r="AW41" s="289">
        <f>Exports!AV$7</f>
        <v>158.90420267976219</v>
      </c>
      <c r="AX41" s="289">
        <f>Exports!AW$7</f>
        <v>132.01777476887455</v>
      </c>
      <c r="AY41" s="289">
        <f>Exports!AX$7</f>
        <v>100.64083572394728</v>
      </c>
      <c r="AZ41" s="289">
        <f>Exports!AY$7</f>
        <v>0</v>
      </c>
      <c r="BA41" s="289">
        <f>Exports!AZ$7</f>
        <v>0</v>
      </c>
      <c r="BB41" s="289">
        <f>Exports!BA$7</f>
        <v>0</v>
      </c>
      <c r="BC41" s="289">
        <f>Exports!BB$7</f>
        <v>0</v>
      </c>
      <c r="BD41" s="289">
        <f>Exports!BC$7</f>
        <v>0</v>
      </c>
    </row>
    <row r="42" spans="1:56">
      <c r="B42" s="293" t="s">
        <v>108</v>
      </c>
      <c r="C42" s="293">
        <v>2000</v>
      </c>
      <c r="D42" s="293">
        <f t="shared" ref="D42:AB42" si="0">1+C42</f>
        <v>2001</v>
      </c>
      <c r="E42" s="293">
        <f t="shared" si="0"/>
        <v>2002</v>
      </c>
      <c r="F42" s="293">
        <f t="shared" si="0"/>
        <v>2003</v>
      </c>
      <c r="G42" s="293">
        <f t="shared" si="0"/>
        <v>2004</v>
      </c>
      <c r="H42" s="293">
        <f t="shared" si="0"/>
        <v>2005</v>
      </c>
      <c r="I42" s="293">
        <f t="shared" si="0"/>
        <v>2006</v>
      </c>
      <c r="J42" s="293">
        <f t="shared" si="0"/>
        <v>2007</v>
      </c>
      <c r="K42" s="293">
        <f t="shared" si="0"/>
        <v>2008</v>
      </c>
      <c r="L42" s="293">
        <f t="shared" si="0"/>
        <v>2009</v>
      </c>
      <c r="M42" s="293">
        <f t="shared" si="0"/>
        <v>2010</v>
      </c>
      <c r="N42" s="293">
        <f t="shared" si="0"/>
        <v>2011</v>
      </c>
      <c r="O42" s="293">
        <f t="shared" si="0"/>
        <v>2012</v>
      </c>
      <c r="P42" s="293">
        <f t="shared" si="0"/>
        <v>2013</v>
      </c>
      <c r="Q42" s="293">
        <f t="shared" si="0"/>
        <v>2014</v>
      </c>
      <c r="R42" s="293">
        <f t="shared" si="0"/>
        <v>2015</v>
      </c>
      <c r="S42" s="293">
        <f t="shared" si="0"/>
        <v>2016</v>
      </c>
      <c r="T42" s="293">
        <f t="shared" si="0"/>
        <v>2017</v>
      </c>
      <c r="U42" s="293">
        <f t="shared" si="0"/>
        <v>2018</v>
      </c>
      <c r="V42" s="293">
        <f t="shared" si="0"/>
        <v>2019</v>
      </c>
      <c r="W42" s="293">
        <f t="shared" si="0"/>
        <v>2020</v>
      </c>
      <c r="X42" s="293">
        <f t="shared" si="0"/>
        <v>2021</v>
      </c>
      <c r="Y42" s="293">
        <f t="shared" si="0"/>
        <v>2022</v>
      </c>
      <c r="Z42" s="293">
        <f t="shared" si="0"/>
        <v>2023</v>
      </c>
      <c r="AA42" s="293">
        <f t="shared" si="0"/>
        <v>2024</v>
      </c>
      <c r="AB42" s="293">
        <f t="shared" si="0"/>
        <v>2025</v>
      </c>
      <c r="AE42" s="293">
        <v>2000</v>
      </c>
      <c r="AF42" s="293">
        <f>1+AE42</f>
        <v>2001</v>
      </c>
      <c r="AG42" s="293">
        <f t="shared" ref="AG42:BD42" si="1">1+AF42</f>
        <v>2002</v>
      </c>
      <c r="AH42" s="293">
        <f t="shared" si="1"/>
        <v>2003</v>
      </c>
      <c r="AI42" s="293">
        <f t="shared" si="1"/>
        <v>2004</v>
      </c>
      <c r="AJ42" s="293">
        <f t="shared" si="1"/>
        <v>2005</v>
      </c>
      <c r="AK42" s="293">
        <f t="shared" si="1"/>
        <v>2006</v>
      </c>
      <c r="AL42" s="293">
        <f t="shared" si="1"/>
        <v>2007</v>
      </c>
      <c r="AM42" s="293">
        <f t="shared" si="1"/>
        <v>2008</v>
      </c>
      <c r="AN42" s="293">
        <f t="shared" si="1"/>
        <v>2009</v>
      </c>
      <c r="AO42" s="293">
        <f t="shared" si="1"/>
        <v>2010</v>
      </c>
      <c r="AP42" s="293">
        <f t="shared" si="1"/>
        <v>2011</v>
      </c>
      <c r="AQ42" s="293">
        <f t="shared" si="1"/>
        <v>2012</v>
      </c>
      <c r="AR42" s="293">
        <f t="shared" si="1"/>
        <v>2013</v>
      </c>
      <c r="AS42" s="293">
        <f t="shared" si="1"/>
        <v>2014</v>
      </c>
      <c r="AT42" s="293">
        <f t="shared" si="1"/>
        <v>2015</v>
      </c>
      <c r="AU42" s="293">
        <f t="shared" si="1"/>
        <v>2016</v>
      </c>
      <c r="AV42" s="293">
        <f t="shared" si="1"/>
        <v>2017</v>
      </c>
      <c r="AW42" s="293">
        <f t="shared" si="1"/>
        <v>2018</v>
      </c>
      <c r="AX42" s="293">
        <f t="shared" si="1"/>
        <v>2019</v>
      </c>
      <c r="AY42" s="293">
        <f t="shared" si="1"/>
        <v>2020</v>
      </c>
      <c r="AZ42" s="293">
        <f t="shared" si="1"/>
        <v>2021</v>
      </c>
      <c r="BA42" s="293">
        <f t="shared" si="1"/>
        <v>2022</v>
      </c>
      <c r="BB42" s="293">
        <f t="shared" si="1"/>
        <v>2023</v>
      </c>
      <c r="BC42" s="293">
        <f t="shared" si="1"/>
        <v>2024</v>
      </c>
      <c r="BD42" s="293">
        <f t="shared" si="1"/>
        <v>2025</v>
      </c>
    </row>
    <row r="43" spans="1:56">
      <c r="A43" s="288" t="s">
        <v>55</v>
      </c>
      <c r="B43" s="289" t="s">
        <v>108</v>
      </c>
      <c r="C43" s="289">
        <f>1000*Exports!C$9</f>
        <v>1.7455000000000001</v>
      </c>
      <c r="D43" s="289">
        <f>1000*Exports!D$9</f>
        <v>20.721000000000004</v>
      </c>
      <c r="E43" s="289">
        <f>1000*Exports!E$9</f>
        <v>9.3948399999999985</v>
      </c>
      <c r="F43" s="289">
        <f>1000*Exports!F$9</f>
        <v>4.0930587999999997</v>
      </c>
      <c r="G43" s="289">
        <f>1000*Exports!G$9</f>
        <v>2.6823314999999992</v>
      </c>
      <c r="H43" s="289">
        <f>1000*Exports!H$9</f>
        <v>6.4372729999999994</v>
      </c>
      <c r="I43" s="289">
        <f>1000*Exports!I$9</f>
        <v>13.73854203333333</v>
      </c>
      <c r="J43" s="289">
        <f>1000*Exports!J$9</f>
        <v>10.195474399999998</v>
      </c>
      <c r="K43" s="289">
        <f>1000*Exports!K$9</f>
        <v>11.383443400000003</v>
      </c>
      <c r="L43" s="289">
        <f>1000*Exports!L$9</f>
        <v>25.218344066666667</v>
      </c>
      <c r="M43" s="289">
        <f>1000*Exports!M$9</f>
        <v>42.044385706760323</v>
      </c>
      <c r="N43" s="289">
        <f>1000*Exports!N$9</f>
        <v>76.350391200000018</v>
      </c>
      <c r="O43" s="289">
        <f>1000*Exports!O$9</f>
        <v>107.0418396</v>
      </c>
      <c r="P43" s="289">
        <f>1000*Exports!P$9</f>
        <v>107.2522645</v>
      </c>
      <c r="Q43" s="289">
        <f>1000*Exports!Q$9</f>
        <v>185.60947050578841</v>
      </c>
      <c r="R43" s="289">
        <f>1000*Exports!R$9</f>
        <v>221.66126714429546</v>
      </c>
      <c r="S43" s="289">
        <f>1000*Exports!S$9</f>
        <v>249.7326370632328</v>
      </c>
      <c r="T43" s="289">
        <f>1000*Exports!T$9</f>
        <v>452.83206160622154</v>
      </c>
      <c r="U43" s="289">
        <f>1000*Exports!U$9</f>
        <v>526.71256868111777</v>
      </c>
      <c r="V43" s="289">
        <f>1000*Exports!V$9</f>
        <v>431.56566076033602</v>
      </c>
      <c r="W43" s="289">
        <f>1000*Exports!W$9</f>
        <v>371.89363666666668</v>
      </c>
      <c r="X43" s="289">
        <f>1000*Exports!X$9</f>
        <v>369.27390800000001</v>
      </c>
      <c r="Y43" s="289">
        <f>1000*Exports!Y$9</f>
        <v>4.5999999999999999E-2</v>
      </c>
      <c r="Z43" s="289">
        <f>1000*Exports!Z$9</f>
        <v>4.5999999999999999E-2</v>
      </c>
      <c r="AA43" s="289">
        <f>1000*Exports!AA$9</f>
        <v>4.5999999999999999E-2</v>
      </c>
      <c r="AB43" s="289">
        <f>1000*Exports!AB$9</f>
        <v>4.5999999999999999E-2</v>
      </c>
      <c r="AE43" s="158"/>
      <c r="AF43" s="158"/>
      <c r="AG43" s="158"/>
      <c r="AH43" s="158"/>
      <c r="AI43" s="158"/>
      <c r="AJ43" s="158"/>
      <c r="AK43" s="158"/>
      <c r="AL43" s="158"/>
      <c r="AM43" s="158"/>
      <c r="AN43" s="158"/>
      <c r="AO43" s="158"/>
      <c r="AP43" s="158"/>
      <c r="AQ43" s="158"/>
      <c r="AR43" s="158"/>
      <c r="AS43" s="158"/>
      <c r="AT43" s="158"/>
      <c r="AU43" s="158"/>
      <c r="AV43" s="158"/>
      <c r="AW43" s="158"/>
      <c r="AX43" s="158"/>
      <c r="AY43" s="158"/>
      <c r="AZ43" s="158"/>
      <c r="BA43" s="158"/>
      <c r="BB43" s="158"/>
      <c r="BC43" s="158"/>
      <c r="BD43" s="158"/>
    </row>
    <row r="44" spans="1:56">
      <c r="A44" s="288" t="s">
        <v>0</v>
      </c>
      <c r="B44" s="289" t="s">
        <v>108</v>
      </c>
      <c r="C44" s="289">
        <f>1000*Exports!C$10</f>
        <v>8.932268800000001</v>
      </c>
      <c r="D44" s="289">
        <f>1000*Exports!D$10</f>
        <v>7.1201894400000008</v>
      </c>
      <c r="E44" s="289">
        <f>1000*Exports!E$10</f>
        <v>12.97145304</v>
      </c>
      <c r="F44" s="289">
        <f>1000*Exports!F$10</f>
        <v>12.028125200000002</v>
      </c>
      <c r="G44" s="289">
        <f>1000*Exports!G$10</f>
        <v>10.487981685999999</v>
      </c>
      <c r="H44" s="289">
        <f>1000*Exports!H$10</f>
        <v>10.523798011999999</v>
      </c>
      <c r="I44" s="289">
        <f>1000*Exports!I$10</f>
        <v>10.386483925999997</v>
      </c>
      <c r="J44" s="289">
        <f>1000*Exports!J$10</f>
        <v>14.015805440000003</v>
      </c>
      <c r="K44" s="289">
        <f>1000*Exports!K$10</f>
        <v>14.227959200000001</v>
      </c>
      <c r="L44" s="289">
        <f>1000*Exports!L$10</f>
        <v>9.4949703333333364</v>
      </c>
      <c r="M44" s="289">
        <f>1000*Exports!M$10</f>
        <v>11.951648799999999</v>
      </c>
      <c r="N44" s="289">
        <f>1000*Exports!N$10</f>
        <v>12.636374296000001</v>
      </c>
      <c r="O44" s="289">
        <f>1000*Exports!O$10</f>
        <v>23.415781297999995</v>
      </c>
      <c r="P44" s="289">
        <f>1000*Exports!P$10</f>
        <v>35.942989957333324</v>
      </c>
      <c r="Q44" s="289">
        <f>1000*Exports!Q$10</f>
        <v>39.623381042915845</v>
      </c>
      <c r="R44" s="289">
        <f>1000*Exports!R$10</f>
        <v>37.630526994824692</v>
      </c>
      <c r="S44" s="289">
        <f>1000*Exports!S$10</f>
        <v>53.764989886043381</v>
      </c>
      <c r="T44" s="289">
        <f>1000*Exports!T$10</f>
        <v>26.233520206190093</v>
      </c>
      <c r="U44" s="289">
        <f>1000*Exports!U$10</f>
        <v>21.856460476954329</v>
      </c>
      <c r="V44" s="289">
        <f>1000*Exports!V$10</f>
        <v>37.278871084000009</v>
      </c>
      <c r="W44" s="289">
        <f>1000*Exports!W$10</f>
        <v>18.283249712</v>
      </c>
      <c r="X44" s="289">
        <f>1000*Exports!X$10</f>
        <v>10.336193868000001</v>
      </c>
      <c r="Y44" s="289">
        <f>1000*Exports!Y$10</f>
        <v>0.34398000000000001</v>
      </c>
      <c r="Z44" s="289">
        <f>1000*Exports!Z$10</f>
        <v>0.34398000000000001</v>
      </c>
      <c r="AA44" s="289">
        <f>1000*Exports!AA$10</f>
        <v>0.34398000000000001</v>
      </c>
      <c r="AB44" s="289">
        <f>1000*Exports!AB$10</f>
        <v>0.34398000000000001</v>
      </c>
      <c r="AE44" s="158"/>
      <c r="AF44" s="158"/>
      <c r="AG44" s="158"/>
      <c r="AH44" s="158"/>
      <c r="AI44" s="158"/>
      <c r="AJ44" s="158"/>
      <c r="AK44" s="158"/>
      <c r="AL44" s="158"/>
      <c r="AM44" s="158"/>
      <c r="AN44" s="158"/>
      <c r="AO44" s="158"/>
      <c r="AP44" s="158"/>
      <c r="AQ44" s="158"/>
      <c r="AR44" s="158"/>
      <c r="AS44" s="158"/>
      <c r="AT44" s="158"/>
      <c r="AU44" s="158"/>
      <c r="AV44" s="158"/>
      <c r="AW44" s="158"/>
      <c r="AX44" s="158"/>
      <c r="AY44" s="158"/>
      <c r="AZ44" s="158"/>
      <c r="BA44" s="158"/>
      <c r="BB44" s="158"/>
      <c r="BC44" s="158"/>
      <c r="BD44" s="158"/>
    </row>
    <row r="45" spans="1:56">
      <c r="A45" s="288" t="s">
        <v>1</v>
      </c>
      <c r="B45" s="289">
        <f t="shared" ref="B45:L45" si="2">B41-SUM(B43:B44)</f>
        <v>0</v>
      </c>
      <c r="C45" s="289">
        <f t="shared" ref="C45" si="3">C41-SUM(C43:C44)</f>
        <v>1.430954398504575</v>
      </c>
      <c r="D45" s="289">
        <f t="shared" si="2"/>
        <v>0.54580492549263582</v>
      </c>
      <c r="E45" s="289">
        <f t="shared" si="2"/>
        <v>0.26979445290462323</v>
      </c>
      <c r="F45" s="289">
        <f t="shared" si="2"/>
        <v>1.6963810960669683</v>
      </c>
      <c r="G45" s="289">
        <f t="shared" si="2"/>
        <v>0.67678987063175278</v>
      </c>
      <c r="H45" s="289">
        <f t="shared" si="2"/>
        <v>0.68764017242063602</v>
      </c>
      <c r="I45" s="289">
        <f t="shared" si="2"/>
        <v>0.86275945326797299</v>
      </c>
      <c r="J45" s="289">
        <f t="shared" si="2"/>
        <v>0.92962043725489707</v>
      </c>
      <c r="K45" s="289">
        <f t="shared" si="2"/>
        <v>0.41890474797185107</v>
      </c>
      <c r="L45" s="289">
        <f t="shared" si="2"/>
        <v>3.0419892355810561</v>
      </c>
      <c r="M45" s="289">
        <f>M41-SUM(M43:M44)</f>
        <v>5.6677314333333229</v>
      </c>
      <c r="N45" s="289">
        <f>N41-SUM(N43:N44)</f>
        <v>5.6876987492965014</v>
      </c>
      <c r="O45" s="289">
        <f>O41-SUM(O43:O44)</f>
        <v>2.8602293203503848</v>
      </c>
      <c r="P45" s="289">
        <f t="shared" ref="P45:AB45" si="4">P41-SUM(P43:P44)</f>
        <v>4.3136132894976242</v>
      </c>
      <c r="Q45" s="289">
        <f t="shared" si="4"/>
        <v>9.4724229539124849</v>
      </c>
      <c r="R45" s="289">
        <f t="shared" si="4"/>
        <v>2.6821874041018532</v>
      </c>
      <c r="S45" s="289">
        <f t="shared" si="4"/>
        <v>2.3851502462944154</v>
      </c>
      <c r="T45" s="289">
        <f t="shared" si="4"/>
        <v>5.0887732796815612</v>
      </c>
      <c r="U45" s="289">
        <f t="shared" si="4"/>
        <v>7.2088676986752489</v>
      </c>
      <c r="V45" s="289">
        <f t="shared" si="4"/>
        <v>8.0037261920091396</v>
      </c>
      <c r="W45" s="289">
        <f t="shared" si="4"/>
        <v>1.693725880000045</v>
      </c>
      <c r="X45" s="289">
        <f t="shared" si="4"/>
        <v>0.79048620000003211</v>
      </c>
      <c r="Y45" s="289">
        <f t="shared" si="4"/>
        <v>0.79047220000000018</v>
      </c>
      <c r="Z45" s="289">
        <f t="shared" si="4"/>
        <v>0.79047220000000018</v>
      </c>
      <c r="AA45" s="289">
        <f t="shared" si="4"/>
        <v>0.79047220000000018</v>
      </c>
      <c r="AB45" s="289">
        <f t="shared" si="4"/>
        <v>0.79047220000000018</v>
      </c>
      <c r="AE45" s="158"/>
      <c r="AF45" s="158"/>
      <c r="AG45" s="158"/>
      <c r="AH45" s="158"/>
      <c r="AI45" s="158"/>
      <c r="AJ45" s="158"/>
      <c r="AK45" s="158"/>
      <c r="AL45" s="158"/>
      <c r="AM45" s="158"/>
      <c r="AN45" s="158"/>
      <c r="AO45" s="158"/>
      <c r="AP45" s="158"/>
      <c r="AQ45" s="158"/>
      <c r="AR45" s="158"/>
      <c r="AS45" s="158"/>
      <c r="AT45" s="158"/>
      <c r="AU45" s="158"/>
      <c r="AV45" s="158"/>
      <c r="AW45" s="158"/>
      <c r="AX45" s="158"/>
      <c r="AY45" s="158"/>
      <c r="AZ45" s="158"/>
      <c r="BA45" s="158"/>
      <c r="BB45" s="158"/>
      <c r="BC45" s="158"/>
      <c r="BD45" s="158"/>
    </row>
    <row r="46" spans="1:56">
      <c r="B46" s="289"/>
      <c r="C46" s="289"/>
      <c r="D46" s="289"/>
      <c r="E46" s="289"/>
      <c r="F46" s="289"/>
      <c r="G46" s="289"/>
      <c r="H46" s="289"/>
      <c r="I46" s="289"/>
      <c r="J46" s="289"/>
      <c r="K46" s="289"/>
      <c r="L46" s="289"/>
      <c r="M46" s="289"/>
      <c r="N46" s="289"/>
      <c r="O46" s="289"/>
      <c r="P46" s="289"/>
      <c r="Q46" s="289"/>
      <c r="R46" s="289"/>
      <c r="S46" s="289"/>
      <c r="T46" s="289"/>
      <c r="U46" s="289"/>
      <c r="V46" s="289"/>
      <c r="W46" s="289"/>
      <c r="X46" s="289"/>
      <c r="Y46" s="289"/>
      <c r="Z46" s="289"/>
      <c r="AA46" s="289"/>
      <c r="AB46" s="289"/>
    </row>
    <row r="47" spans="1:56">
      <c r="B47" s="289"/>
      <c r="C47" s="289"/>
      <c r="D47" s="289"/>
      <c r="E47" s="289"/>
      <c r="F47" s="289"/>
      <c r="G47" s="289"/>
      <c r="H47" s="289"/>
      <c r="I47" s="289"/>
      <c r="J47" s="289"/>
      <c r="K47" s="289"/>
      <c r="L47" s="289"/>
      <c r="M47" s="289"/>
      <c r="N47" s="289"/>
      <c r="O47" s="289"/>
      <c r="P47" s="289"/>
      <c r="Q47" s="289"/>
      <c r="R47" s="289"/>
      <c r="S47" s="289"/>
      <c r="T47" s="289"/>
      <c r="U47" s="289"/>
      <c r="V47" s="289"/>
      <c r="W47" s="289"/>
      <c r="X47" s="289"/>
      <c r="Y47" s="289"/>
      <c r="Z47" s="289"/>
      <c r="AA47" s="289"/>
      <c r="AB47" s="289"/>
    </row>
    <row r="48" spans="1:56">
      <c r="B48" s="289"/>
      <c r="C48" s="289"/>
      <c r="D48" s="289"/>
      <c r="E48" s="289"/>
      <c r="F48" s="289"/>
      <c r="G48" s="289"/>
      <c r="H48" s="289"/>
      <c r="I48" s="289"/>
      <c r="J48" s="289"/>
      <c r="K48" s="289"/>
      <c r="L48" s="289"/>
      <c r="M48" s="289"/>
      <c r="N48" s="289"/>
      <c r="O48" s="289"/>
      <c r="P48" s="289"/>
      <c r="Q48" s="289"/>
      <c r="R48" s="289"/>
      <c r="S48" s="289"/>
      <c r="T48" s="289"/>
      <c r="U48" s="289"/>
      <c r="V48" s="289"/>
      <c r="W48" s="289"/>
      <c r="X48" s="289"/>
      <c r="Y48" s="289"/>
      <c r="Z48" s="289"/>
      <c r="AA48" s="289"/>
      <c r="AB48" s="289"/>
    </row>
    <row r="49" spans="1:58">
      <c r="A49" s="288" t="str">
        <f>A43</f>
        <v>Logs</v>
      </c>
      <c r="B49" s="289"/>
      <c r="C49" s="289"/>
      <c r="D49" s="289"/>
      <c r="E49" s="289"/>
      <c r="F49" s="289"/>
      <c r="G49" s="289"/>
      <c r="H49" s="289"/>
      <c r="I49" s="289"/>
      <c r="J49" s="289"/>
      <c r="K49" s="289"/>
      <c r="L49" s="289"/>
      <c r="M49" s="289"/>
      <c r="N49" s="289"/>
      <c r="O49" s="289"/>
      <c r="P49" s="289"/>
      <c r="Q49" s="289"/>
      <c r="R49" s="289"/>
      <c r="S49" s="289"/>
      <c r="T49" s="289"/>
      <c r="U49" s="289"/>
      <c r="V49" s="289"/>
      <c r="W49" s="289"/>
      <c r="X49" s="289"/>
      <c r="Y49" s="289"/>
      <c r="Z49" s="289"/>
      <c r="AA49" s="289"/>
      <c r="AB49" s="289"/>
      <c r="AE49" s="289">
        <f>Exports!AD$9</f>
        <v>0.55993263494899992</v>
      </c>
      <c r="AF49" s="289">
        <f>Exports!AE$9</f>
        <v>3.2339449287999997</v>
      </c>
      <c r="AG49" s="289">
        <f>Exports!AF$9</f>
        <v>1.9771057840000001</v>
      </c>
      <c r="AH49" s="289">
        <f>Exports!AG$9</f>
        <v>1.3563835856000002</v>
      </c>
      <c r="AI49" s="289">
        <f>Exports!AH$9</f>
        <v>0.82120989249999998</v>
      </c>
      <c r="AJ49" s="289">
        <f>Exports!AI$9</f>
        <v>2.3101340671885349</v>
      </c>
      <c r="AK49" s="289">
        <f>Exports!AJ$9</f>
        <v>4.1023511613861139</v>
      </c>
      <c r="AL49" s="289">
        <f>Exports!AK$9</f>
        <v>3.5158846663316718</v>
      </c>
      <c r="AM49" s="289">
        <f>Exports!AL$9</f>
        <v>4.5611762283626422</v>
      </c>
      <c r="AN49" s="289">
        <f>Exports!AM$9</f>
        <v>7.3527482837146119</v>
      </c>
      <c r="AO49" s="289">
        <f>Exports!AN$9</f>
        <v>12.405638096586825</v>
      </c>
      <c r="AP49" s="289">
        <f>Exports!AO$9</f>
        <v>21.25795844593323</v>
      </c>
      <c r="AQ49" s="289">
        <f>Exports!AP$9</f>
        <v>36.798279688306863</v>
      </c>
      <c r="AR49" s="289">
        <f>Exports!AQ$9</f>
        <v>37.862596079877342</v>
      </c>
      <c r="AS49" s="289">
        <f>Exports!AR$9</f>
        <v>73.190057424530337</v>
      </c>
      <c r="AT49" s="289">
        <f>Exports!AS$9</f>
        <v>78.660091248684481</v>
      </c>
      <c r="AU49" s="289">
        <f>Exports!AT$9</f>
        <v>82.067744727217431</v>
      </c>
      <c r="AV49" s="289">
        <f>Exports!AU$9</f>
        <v>121.57041288541402</v>
      </c>
      <c r="AW49" s="289">
        <f>Exports!AV$9</f>
        <v>147.43413722472775</v>
      </c>
      <c r="AX49" s="289">
        <f>Exports!AW$9</f>
        <v>117.57875425879811</v>
      </c>
      <c r="AY49" s="289">
        <f>Exports!AX$9</f>
        <v>90.993630681011567</v>
      </c>
      <c r="AZ49" s="289">
        <f>Exports!AY$9</f>
        <v>0</v>
      </c>
      <c r="BA49" s="289">
        <f>Exports!AZ$9</f>
        <v>0</v>
      </c>
      <c r="BB49" s="289">
        <f>Exports!BA$9</f>
        <v>0</v>
      </c>
      <c r="BC49" s="289">
        <f>Exports!BB$9</f>
        <v>0</v>
      </c>
      <c r="BD49" s="289">
        <f>Exports!BC$9</f>
        <v>0</v>
      </c>
    </row>
    <row r="50" spans="1:58">
      <c r="A50" s="288" t="str">
        <f>A44</f>
        <v>Sawn wood</v>
      </c>
      <c r="B50" s="289"/>
      <c r="C50" s="289"/>
      <c r="D50" s="289"/>
      <c r="E50" s="289"/>
      <c r="F50" s="289"/>
      <c r="G50" s="289"/>
      <c r="H50" s="289"/>
      <c r="I50" s="289"/>
      <c r="J50" s="289"/>
      <c r="K50" s="289"/>
      <c r="L50" s="289"/>
      <c r="M50" s="289"/>
      <c r="N50" s="289"/>
      <c r="O50" s="289"/>
      <c r="P50" s="289"/>
      <c r="Q50" s="289"/>
      <c r="R50" s="289"/>
      <c r="S50" s="289"/>
      <c r="T50" s="289"/>
      <c r="U50" s="289"/>
      <c r="V50" s="289"/>
      <c r="W50" s="289"/>
      <c r="X50" s="289"/>
      <c r="Y50" s="289"/>
      <c r="Z50" s="289"/>
      <c r="AA50" s="289"/>
      <c r="AB50" s="289"/>
      <c r="AE50" s="289">
        <f>Exports!AD$10</f>
        <v>1.7920073151452296</v>
      </c>
      <c r="AF50" s="289">
        <f>Exports!AE$10</f>
        <v>1.5684293980000001</v>
      </c>
      <c r="AG50" s="289">
        <f>Exports!AF$10</f>
        <v>2.6612734067545318</v>
      </c>
      <c r="AH50" s="289">
        <f>Exports!AG$10</f>
        <v>1.9827899843070016</v>
      </c>
      <c r="AI50" s="289">
        <f>Exports!AH$10</f>
        <v>2.3953507927834572</v>
      </c>
      <c r="AJ50" s="289">
        <f>Exports!AI$10</f>
        <v>2.4741417277195472</v>
      </c>
      <c r="AK50" s="289">
        <f>Exports!AJ$10</f>
        <v>2.24758857</v>
      </c>
      <c r="AL50" s="289">
        <f>Exports!AK$10</f>
        <v>3.4827021458027287</v>
      </c>
      <c r="AM50" s="289">
        <f>Exports!AL$10</f>
        <v>4.4164330855972453</v>
      </c>
      <c r="AN50" s="289">
        <f>Exports!AM$10</f>
        <v>2.5798857315999997</v>
      </c>
      <c r="AO50" s="289">
        <f>Exports!AN$10</f>
        <v>3.3187527866795543</v>
      </c>
      <c r="AP50" s="289">
        <f>Exports!AO$10</f>
        <v>3.7317749235186581</v>
      </c>
      <c r="AQ50" s="289">
        <f>Exports!AP$10</f>
        <v>7.9207787459781338</v>
      </c>
      <c r="AR50" s="289">
        <f>Exports!AQ$10</f>
        <v>13.564456832132615</v>
      </c>
      <c r="AS50" s="289">
        <f>Exports!AR$10</f>
        <v>13.792604259465813</v>
      </c>
      <c r="AT50" s="289">
        <f>Exports!AS$10</f>
        <v>14.281468190328425</v>
      </c>
      <c r="AU50" s="289">
        <f>Exports!AT$10</f>
        <v>16.229832128200002</v>
      </c>
      <c r="AV50" s="289">
        <f>Exports!AU$10</f>
        <v>10.063265512763511</v>
      </c>
      <c r="AW50" s="289">
        <f>Exports!AV$10</f>
        <v>8.8870994683646725</v>
      </c>
      <c r="AX50" s="289">
        <f>Exports!AW$10</f>
        <v>11.573868055743114</v>
      </c>
      <c r="AY50" s="289">
        <f>Exports!AX$10</f>
        <v>8.2412601159357131</v>
      </c>
      <c r="AZ50" s="289">
        <f>Exports!AY$10</f>
        <v>0</v>
      </c>
      <c r="BA50" s="289">
        <f>Exports!AZ$10</f>
        <v>0</v>
      </c>
      <c r="BB50" s="289">
        <f>Exports!BA$10</f>
        <v>0</v>
      </c>
      <c r="BC50" s="289">
        <f>Exports!BB$10</f>
        <v>0</v>
      </c>
      <c r="BD50" s="289">
        <f>Exports!BC$10</f>
        <v>0</v>
      </c>
    </row>
    <row r="51" spans="1:58">
      <c r="A51" s="288" t="str">
        <f>A45</f>
        <v>Other wood</v>
      </c>
      <c r="B51" s="289"/>
      <c r="C51" s="289"/>
      <c r="D51" s="289"/>
      <c r="E51" s="289"/>
      <c r="F51" s="289"/>
      <c r="G51" s="289"/>
      <c r="H51" s="289"/>
      <c r="I51" s="289"/>
      <c r="J51" s="289"/>
      <c r="K51" s="289"/>
      <c r="L51" s="289"/>
      <c r="M51" s="289"/>
      <c r="N51" s="289"/>
      <c r="O51" s="289"/>
      <c r="P51" s="289"/>
      <c r="Q51" s="289"/>
      <c r="R51" s="289"/>
      <c r="S51" s="289"/>
      <c r="T51" s="289"/>
      <c r="U51" s="289"/>
      <c r="V51" s="289"/>
      <c r="W51" s="289"/>
      <c r="X51" s="289"/>
      <c r="Y51" s="289"/>
      <c r="Z51" s="289"/>
      <c r="AA51" s="289"/>
      <c r="AB51" s="289"/>
      <c r="AE51" s="289">
        <f t="shared" ref="AE51:AN51" si="5">AE41-SUM(AE49:AE50)</f>
        <v>0.24080545128499997</v>
      </c>
      <c r="AF51" s="289">
        <f t="shared" si="5"/>
        <v>0.1192360631999998</v>
      </c>
      <c r="AG51" s="289">
        <f t="shared" si="5"/>
        <v>8.196477920000067E-2</v>
      </c>
      <c r="AH51" s="289">
        <f t="shared" si="5"/>
        <v>0.54841361279999967</v>
      </c>
      <c r="AI51" s="289">
        <f t="shared" si="5"/>
        <v>0.24972352500000072</v>
      </c>
      <c r="AJ51" s="289">
        <f t="shared" si="5"/>
        <v>0.23014997190000042</v>
      </c>
      <c r="AK51" s="289">
        <f t="shared" si="5"/>
        <v>0.6180937679999996</v>
      </c>
      <c r="AL51" s="289">
        <f t="shared" si="5"/>
        <v>0.63467375988181374</v>
      </c>
      <c r="AM51" s="289">
        <f t="shared" si="5"/>
        <v>0.10986325679999887</v>
      </c>
      <c r="AN51" s="289">
        <f t="shared" si="5"/>
        <v>0.72507811614049444</v>
      </c>
      <c r="AO51" s="289">
        <f>AO41-SUM(AO49:AO50)</f>
        <v>1.5508918189000021</v>
      </c>
      <c r="AP51" s="289">
        <f>AP41-SUM(AP49:AP50)</f>
        <v>1.6959606134249618</v>
      </c>
      <c r="AQ51" s="289">
        <f t="shared" ref="AQ51:BC51" si="6">AQ41-SUM(AQ49:AQ50)</f>
        <v>0.88541484160000294</v>
      </c>
      <c r="AR51" s="289">
        <f t="shared" si="6"/>
        <v>1.6400207981467361</v>
      </c>
      <c r="AS51" s="289">
        <f t="shared" si="6"/>
        <v>3.7059167569881168</v>
      </c>
      <c r="AT51" s="289">
        <f t="shared" si="6"/>
        <v>1.0337870022491131</v>
      </c>
      <c r="AU51" s="289">
        <f t="shared" si="6"/>
        <v>0.95336762342351733</v>
      </c>
      <c r="AV51" s="289">
        <f t="shared" si="6"/>
        <v>1.5108744017999811</v>
      </c>
      <c r="AW51" s="289">
        <f t="shared" si="6"/>
        <v>2.5829659866697625</v>
      </c>
      <c r="AX51" s="289">
        <f t="shared" si="6"/>
        <v>2.8651524543333267</v>
      </c>
      <c r="AY51" s="289">
        <f t="shared" si="6"/>
        <v>1.4059449269999931</v>
      </c>
      <c r="AZ51" s="289">
        <f t="shared" si="6"/>
        <v>0</v>
      </c>
      <c r="BA51" s="289">
        <f t="shared" si="6"/>
        <v>0</v>
      </c>
      <c r="BB51" s="289">
        <f t="shared" si="6"/>
        <v>0</v>
      </c>
      <c r="BC51" s="289">
        <f t="shared" si="6"/>
        <v>0</v>
      </c>
      <c r="BD51" s="289">
        <f>BD41-SUM(BD49:BD50)</f>
        <v>0</v>
      </c>
    </row>
    <row r="52" spans="1:58">
      <c r="B52" s="289"/>
      <c r="C52" s="289"/>
      <c r="D52" s="289"/>
      <c r="E52" s="289"/>
      <c r="F52" s="289"/>
      <c r="G52" s="289"/>
      <c r="H52" s="289"/>
      <c r="I52" s="289"/>
      <c r="J52" s="289"/>
      <c r="K52" s="289"/>
      <c r="L52" s="289"/>
      <c r="M52" s="289"/>
      <c r="N52" s="289"/>
      <c r="O52" s="289"/>
      <c r="P52" s="289"/>
      <c r="Q52" s="289"/>
      <c r="R52" s="289"/>
      <c r="S52" s="289"/>
      <c r="T52" s="289"/>
      <c r="U52" s="289"/>
      <c r="V52" s="289"/>
      <c r="W52" s="289"/>
      <c r="X52" s="289"/>
      <c r="Y52" s="289"/>
      <c r="Z52" s="289"/>
      <c r="AA52" s="289"/>
      <c r="AB52" s="289"/>
      <c r="AE52" s="289"/>
      <c r="AF52" s="289"/>
      <c r="AG52" s="289"/>
      <c r="AH52" s="289"/>
      <c r="AI52" s="289"/>
      <c r="AJ52" s="289"/>
      <c r="AK52" s="289"/>
      <c r="AL52" s="289"/>
      <c r="AM52" s="289"/>
      <c r="AN52" s="289"/>
      <c r="AO52" s="289"/>
      <c r="AP52" s="289"/>
      <c r="AQ52" s="289"/>
      <c r="AR52" s="289"/>
      <c r="AS52" s="289"/>
      <c r="AT52" s="289"/>
      <c r="AU52" s="289"/>
      <c r="AV52" s="289"/>
      <c r="AW52" s="289"/>
      <c r="AX52" s="289"/>
      <c r="AY52" s="289"/>
      <c r="AZ52" s="289"/>
      <c r="BA52" s="289"/>
      <c r="BB52" s="289"/>
      <c r="BC52" s="289"/>
      <c r="BD52" s="289"/>
    </row>
    <row r="53" spans="1:58" ht="13">
      <c r="A53" s="290" t="s">
        <v>105</v>
      </c>
      <c r="B53" s="289"/>
      <c r="C53" s="289"/>
      <c r="D53" s="289"/>
      <c r="E53" s="289"/>
      <c r="F53" s="289"/>
      <c r="G53" s="289"/>
      <c r="H53" s="289"/>
      <c r="I53" s="289"/>
      <c r="J53" s="289"/>
      <c r="K53" s="289"/>
      <c r="L53" s="289"/>
      <c r="M53" s="289"/>
      <c r="N53" s="289"/>
      <c r="O53" s="289"/>
      <c r="P53" s="289"/>
      <c r="Q53" s="289"/>
      <c r="R53" s="289"/>
      <c r="S53" s="289"/>
      <c r="T53" s="289"/>
      <c r="U53" s="289"/>
      <c r="V53" s="289"/>
      <c r="W53" s="289"/>
      <c r="X53" s="289"/>
      <c r="Y53" s="289"/>
      <c r="Z53" s="289"/>
      <c r="AA53" s="289"/>
      <c r="AB53" s="289"/>
    </row>
    <row r="54" spans="1:58">
      <c r="B54" s="291" t="s">
        <v>81</v>
      </c>
      <c r="C54" s="291"/>
      <c r="D54" s="291"/>
      <c r="E54" s="291"/>
      <c r="F54" s="291"/>
      <c r="G54" s="291"/>
      <c r="H54" s="291"/>
      <c r="I54" s="291"/>
      <c r="J54" s="291"/>
      <c r="K54" s="291"/>
      <c r="L54" s="291"/>
      <c r="M54" s="291"/>
      <c r="N54" s="291"/>
      <c r="O54" s="291"/>
      <c r="P54" s="291"/>
      <c r="Q54" s="291"/>
      <c r="R54" s="291"/>
      <c r="S54" s="291"/>
      <c r="T54" s="291"/>
      <c r="U54" s="291"/>
      <c r="V54" s="291"/>
      <c r="W54" s="291"/>
      <c r="X54" s="291"/>
      <c r="Y54" s="291"/>
      <c r="Z54" s="291"/>
      <c r="AA54" s="291"/>
      <c r="AB54" s="291"/>
      <c r="AE54" s="291" t="s">
        <v>34</v>
      </c>
      <c r="AF54" s="291"/>
      <c r="AG54" s="291"/>
      <c r="AH54" s="291"/>
      <c r="AI54" s="291"/>
      <c r="AJ54" s="291"/>
      <c r="AK54" s="291"/>
      <c r="AL54" s="291"/>
      <c r="AM54" s="291"/>
      <c r="AN54" s="291"/>
      <c r="AO54" s="291"/>
      <c r="AP54" s="291"/>
      <c r="AQ54" s="291"/>
      <c r="AR54" s="291"/>
      <c r="AS54" s="291"/>
      <c r="AT54" s="291"/>
      <c r="AU54" s="291"/>
      <c r="AV54" s="291"/>
      <c r="AW54" s="291"/>
      <c r="AX54" s="291"/>
      <c r="AY54" s="291"/>
      <c r="AZ54" s="291"/>
      <c r="BA54" s="291"/>
      <c r="BB54" s="291"/>
      <c r="BC54" s="291"/>
      <c r="BD54" s="291"/>
    </row>
    <row r="55" spans="1:58">
      <c r="A55" s="292" t="s">
        <v>2</v>
      </c>
      <c r="B55" s="289"/>
      <c r="C55" s="289">
        <f>1000*ExportsCoreVPA!C$6</f>
        <v>12.0657803</v>
      </c>
      <c r="D55" s="289">
        <f>1000*ExportsCoreVPA!D$6</f>
        <v>28.273589440000002</v>
      </c>
      <c r="E55" s="289">
        <f>1000*ExportsCoreVPA!E$6</f>
        <v>22.53189304</v>
      </c>
      <c r="F55" s="289">
        <f>1000*ExportsCoreVPA!F$6</f>
        <v>17.008994999999999</v>
      </c>
      <c r="G55" s="289">
        <f>1000*ExportsCoreVPA!G$6</f>
        <v>13.170313186000001</v>
      </c>
      <c r="H55" s="289">
        <f>1000*ExportsCoreVPA!H$6</f>
        <v>16.998110612000001</v>
      </c>
      <c r="I55" s="289">
        <f>1000*ExportsCoreVPA!I$6</f>
        <v>24.213023959333338</v>
      </c>
      <c r="J55" s="289">
        <f>1000*ExportsCoreVPA!J$6</f>
        <v>24.414579840000002</v>
      </c>
      <c r="K55" s="289">
        <f>1000*ExportsCoreVPA!K$6</f>
        <v>25.611402599999995</v>
      </c>
      <c r="L55" s="289">
        <f>1000*ExportsCoreVPA!L$6</f>
        <v>34.757014400000003</v>
      </c>
      <c r="M55" s="289">
        <f>1000*ExportsCoreVPA!M$6</f>
        <v>54.018434506760329</v>
      </c>
      <c r="N55" s="289">
        <f>1000*ExportsCoreVPA!N$6</f>
        <v>89.012346996000019</v>
      </c>
      <c r="O55" s="289">
        <f>1000*ExportsCoreVPA!O$6</f>
        <v>130.49655491600001</v>
      </c>
      <c r="P55" s="289">
        <f>1000*ExportsCoreVPA!P$6</f>
        <v>143.19589845733336</v>
      </c>
      <c r="Q55" s="289">
        <f>1000*ExportsCoreVPA!Q$6</f>
        <v>225.30669154870424</v>
      </c>
      <c r="R55" s="289">
        <f>1000*ExportsCoreVPA!R$6</f>
        <v>259.32661613912012</v>
      </c>
      <c r="S55" s="289">
        <f>1000*ExportsCoreVPA!S$6</f>
        <v>303.49763226927621</v>
      </c>
      <c r="T55" s="289">
        <f>1000*ExportsCoreVPA!T$6</f>
        <v>479.07736693685615</v>
      </c>
      <c r="U55" s="289">
        <f>1000*ExportsCoreVPA!U$6</f>
        <v>548.57228373807197</v>
      </c>
      <c r="V55" s="289">
        <f>1000*ExportsCoreVPA!V$6</f>
        <v>468.84711050433611</v>
      </c>
      <c r="W55" s="289">
        <f>1000*ExportsCoreVPA!W$6</f>
        <v>390.17688637866667</v>
      </c>
      <c r="X55" s="289">
        <f>1000*ExportsCoreVPA!X$6</f>
        <v>379.61010186799996</v>
      </c>
      <c r="Y55" s="289">
        <f>1000*ExportsCoreVPA!Y$6</f>
        <v>0.38997999999999999</v>
      </c>
      <c r="Z55" s="289">
        <f>1000*ExportsCoreVPA!Z$6</f>
        <v>0.38997999999999999</v>
      </c>
      <c r="AA55" s="289">
        <f>1000*ExportsCoreVPA!AA$6</f>
        <v>0.38997999999999999</v>
      </c>
      <c r="AB55" s="289">
        <f>1000*ExportsCoreVPA!AB$6</f>
        <v>0.38997999999999999</v>
      </c>
      <c r="AE55" s="289">
        <f>ExportsCoreVPA!AD$6</f>
        <v>2.3519405940942288</v>
      </c>
      <c r="AF55" s="289">
        <f>ExportsCoreVPA!AE$6</f>
        <v>4.8024481667999988</v>
      </c>
      <c r="AG55" s="289">
        <f>ExportsCoreVPA!AF$6</f>
        <v>4.6384140127545308</v>
      </c>
      <c r="AH55" s="289">
        <f>ExportsCoreVPA!AG$6</f>
        <v>3.3391735752270018</v>
      </c>
      <c r="AI55" s="289">
        <f>ExportsCoreVPA!AH$6</f>
        <v>3.2165724704079013</v>
      </c>
      <c r="AJ55" s="289">
        <f>ExportsCoreVPA!AI$6</f>
        <v>4.7842790494880827</v>
      </c>
      <c r="AK55" s="289">
        <f>ExportsCoreVPA!AJ$6</f>
        <v>6.3499423100461145</v>
      </c>
      <c r="AL55" s="289">
        <f>ExportsCoreVPA!AK$6</f>
        <v>6.998586812134401</v>
      </c>
      <c r="AM55" s="289">
        <f>ExportsCoreVPA!AL$6</f>
        <v>8.9776093139598885</v>
      </c>
      <c r="AN55" s="289">
        <f>ExportsCoreVPA!AM$6</f>
        <v>9.9326340153146138</v>
      </c>
      <c r="AO55" s="289">
        <f>ExportsCoreVPA!AN$6</f>
        <v>15.724390883266382</v>
      </c>
      <c r="AP55" s="289">
        <f>ExportsCoreVPA!AO$6</f>
        <v>24.989733369451887</v>
      </c>
      <c r="AQ55" s="289">
        <f>ExportsCoreVPA!AP$6</f>
        <v>44.719058434284982</v>
      </c>
      <c r="AR55" s="289">
        <f>ExportsCoreVPA!AQ$6</f>
        <v>51.648070878382939</v>
      </c>
      <c r="AS55" s="289">
        <f>ExportsCoreVPA!AR$6</f>
        <v>87.059740602396147</v>
      </c>
      <c r="AT55" s="289">
        <f>ExportsCoreVPA!AS$6</f>
        <v>92.972071114212909</v>
      </c>
      <c r="AU55" s="289">
        <f>ExportsCoreVPA!AT$6</f>
        <v>98.60908000421739</v>
      </c>
      <c r="AV55" s="289">
        <f>ExportsCoreVPA!AU$6</f>
        <v>131.63367839817752</v>
      </c>
      <c r="AW55" s="289">
        <f>ExportsCoreVPA!AV$6</f>
        <v>156.34546264649245</v>
      </c>
      <c r="AX55" s="289">
        <f>ExportsCoreVPA!AW$6</f>
        <v>129.19673954374119</v>
      </c>
      <c r="AY55" s="289">
        <f>ExportsCoreVPA!AX$6</f>
        <v>99.360277906945356</v>
      </c>
      <c r="AZ55" s="289">
        <f>ExportsCoreVPA!AY$6</f>
        <v>0</v>
      </c>
      <c r="BA55" s="289">
        <f>ExportsCoreVPA!AZ$6</f>
        <v>9.0564363999999994E-3</v>
      </c>
      <c r="BB55" s="289">
        <f>ExportsCoreVPA!BA$6</f>
        <v>1.9364436799999999E-2</v>
      </c>
      <c r="BC55" s="289">
        <f>ExportsCoreVPA!BB$6</f>
        <v>1.2165648000000001E-2</v>
      </c>
      <c r="BD55" s="289">
        <f>ExportsCoreVPA!BC$6</f>
        <v>2.0119011199999998E-2</v>
      </c>
    </row>
    <row r="56" spans="1:58">
      <c r="B56" s="293" t="s">
        <v>108</v>
      </c>
      <c r="C56" s="293">
        <v>2000</v>
      </c>
      <c r="D56" s="293">
        <f t="shared" ref="D56" si="7">1+C56</f>
        <v>2001</v>
      </c>
      <c r="E56" s="293">
        <f t="shared" ref="E56:AB56" si="8">1+D56</f>
        <v>2002</v>
      </c>
      <c r="F56" s="293">
        <f t="shared" si="8"/>
        <v>2003</v>
      </c>
      <c r="G56" s="293">
        <f t="shared" si="8"/>
        <v>2004</v>
      </c>
      <c r="H56" s="293">
        <f t="shared" si="8"/>
        <v>2005</v>
      </c>
      <c r="I56" s="293">
        <f t="shared" si="8"/>
        <v>2006</v>
      </c>
      <c r="J56" s="293">
        <f t="shared" si="8"/>
        <v>2007</v>
      </c>
      <c r="K56" s="293">
        <f t="shared" si="8"/>
        <v>2008</v>
      </c>
      <c r="L56" s="293">
        <f t="shared" si="8"/>
        <v>2009</v>
      </c>
      <c r="M56" s="293">
        <f t="shared" si="8"/>
        <v>2010</v>
      </c>
      <c r="N56" s="293">
        <f t="shared" si="8"/>
        <v>2011</v>
      </c>
      <c r="O56" s="293">
        <f t="shared" si="8"/>
        <v>2012</v>
      </c>
      <c r="P56" s="293">
        <f t="shared" si="8"/>
        <v>2013</v>
      </c>
      <c r="Q56" s="293">
        <f t="shared" si="8"/>
        <v>2014</v>
      </c>
      <c r="R56" s="293">
        <f t="shared" si="8"/>
        <v>2015</v>
      </c>
      <c r="S56" s="293">
        <f t="shared" si="8"/>
        <v>2016</v>
      </c>
      <c r="T56" s="293">
        <f t="shared" si="8"/>
        <v>2017</v>
      </c>
      <c r="U56" s="293">
        <f t="shared" si="8"/>
        <v>2018</v>
      </c>
      <c r="V56" s="293">
        <f t="shared" si="8"/>
        <v>2019</v>
      </c>
      <c r="W56" s="293">
        <f t="shared" si="8"/>
        <v>2020</v>
      </c>
      <c r="X56" s="293">
        <f t="shared" si="8"/>
        <v>2021</v>
      </c>
      <c r="Y56" s="293">
        <f t="shared" si="8"/>
        <v>2022</v>
      </c>
      <c r="Z56" s="293">
        <f t="shared" si="8"/>
        <v>2023</v>
      </c>
      <c r="AA56" s="293">
        <f t="shared" si="8"/>
        <v>2024</v>
      </c>
      <c r="AB56" s="293">
        <f t="shared" si="8"/>
        <v>2025</v>
      </c>
      <c r="AE56" s="293">
        <v>2000</v>
      </c>
      <c r="AF56" s="293">
        <f>1+AE56</f>
        <v>2001</v>
      </c>
      <c r="AG56" s="293">
        <f t="shared" ref="AG56:BD56" si="9">1+AF56</f>
        <v>2002</v>
      </c>
      <c r="AH56" s="293">
        <f t="shared" si="9"/>
        <v>2003</v>
      </c>
      <c r="AI56" s="293">
        <f t="shared" si="9"/>
        <v>2004</v>
      </c>
      <c r="AJ56" s="293">
        <f t="shared" si="9"/>
        <v>2005</v>
      </c>
      <c r="AK56" s="293">
        <f t="shared" si="9"/>
        <v>2006</v>
      </c>
      <c r="AL56" s="293">
        <f t="shared" si="9"/>
        <v>2007</v>
      </c>
      <c r="AM56" s="293">
        <f t="shared" si="9"/>
        <v>2008</v>
      </c>
      <c r="AN56" s="293">
        <f t="shared" si="9"/>
        <v>2009</v>
      </c>
      <c r="AO56" s="293">
        <f t="shared" si="9"/>
        <v>2010</v>
      </c>
      <c r="AP56" s="293">
        <f t="shared" si="9"/>
        <v>2011</v>
      </c>
      <c r="AQ56" s="293">
        <f t="shared" si="9"/>
        <v>2012</v>
      </c>
      <c r="AR56" s="293">
        <f t="shared" si="9"/>
        <v>2013</v>
      </c>
      <c r="AS56" s="293">
        <f t="shared" si="9"/>
        <v>2014</v>
      </c>
      <c r="AT56" s="293">
        <f t="shared" si="9"/>
        <v>2015</v>
      </c>
      <c r="AU56" s="293">
        <f t="shared" si="9"/>
        <v>2016</v>
      </c>
      <c r="AV56" s="293">
        <f t="shared" si="9"/>
        <v>2017</v>
      </c>
      <c r="AW56" s="293">
        <f t="shared" si="9"/>
        <v>2018</v>
      </c>
      <c r="AX56" s="293">
        <f t="shared" si="9"/>
        <v>2019</v>
      </c>
      <c r="AY56" s="293">
        <f t="shared" si="9"/>
        <v>2020</v>
      </c>
      <c r="AZ56" s="293">
        <f t="shared" si="9"/>
        <v>2021</v>
      </c>
      <c r="BA56" s="293">
        <f t="shared" si="9"/>
        <v>2022</v>
      </c>
      <c r="BB56" s="293">
        <f t="shared" si="9"/>
        <v>2023</v>
      </c>
      <c r="BC56" s="293">
        <f t="shared" si="9"/>
        <v>2024</v>
      </c>
      <c r="BD56" s="293">
        <f t="shared" si="9"/>
        <v>2025</v>
      </c>
    </row>
    <row r="57" spans="1:58">
      <c r="A57" s="292" t="s">
        <v>89</v>
      </c>
      <c r="B57" s="289" t="s">
        <v>109</v>
      </c>
      <c r="C57" s="289">
        <f>1000*ExportsCoreVPA!C$18</f>
        <v>6.5389708000000004</v>
      </c>
      <c r="D57" s="289">
        <f>1000*ExportsCoreVPA!D$18</f>
        <v>6.2691574399999999</v>
      </c>
      <c r="E57" s="289">
        <f>1000*ExportsCoreVPA!E$18</f>
        <v>5.9935000000000009</v>
      </c>
      <c r="F57" s="289">
        <f>1000*ExportsCoreVPA!F$18</f>
        <v>6.2934132000000007</v>
      </c>
      <c r="G57" s="289">
        <f>1000*ExportsCoreVPA!G$18</f>
        <v>5.7928264</v>
      </c>
      <c r="H57" s="289">
        <f>1000*ExportsCoreVPA!H$18</f>
        <v>5.9863561600000006</v>
      </c>
      <c r="I57" s="289">
        <f>1000*ExportsCoreVPA!I$18</f>
        <v>4.0957595999999992</v>
      </c>
      <c r="J57" s="289">
        <f>1000*ExportsCoreVPA!J$18</f>
        <v>8.5826904000000006</v>
      </c>
      <c r="K57" s="289">
        <f>1000*ExportsCoreVPA!K$18</f>
        <v>9.0857191999999998</v>
      </c>
      <c r="L57" s="289">
        <f>1000*ExportsCoreVPA!L$18</f>
        <v>5.2216908000000002</v>
      </c>
      <c r="M57" s="289">
        <f>1000*ExportsCoreVPA!M$18</f>
        <v>8.0285879999999992</v>
      </c>
      <c r="N57" s="289">
        <f>1000*ExportsCoreVPA!N$18</f>
        <v>7.7908364000000017</v>
      </c>
      <c r="O57" s="289">
        <f>1000*ExportsCoreVPA!O$18</f>
        <v>18.000705499999999</v>
      </c>
      <c r="P57" s="289">
        <f>1000*ExportsCoreVPA!P$18</f>
        <v>22.523641200000004</v>
      </c>
      <c r="Q57" s="289">
        <f>1000*ExportsCoreVPA!Q$18</f>
        <v>14.238816360000003</v>
      </c>
      <c r="R57" s="289">
        <f>1000*ExportsCoreVPA!R$18</f>
        <v>28.30443399263158</v>
      </c>
      <c r="S57" s="289">
        <f>1000*ExportsCoreVPA!S$18</f>
        <v>39.993640733333329</v>
      </c>
      <c r="T57" s="289">
        <f>1000*ExportsCoreVPA!T$18</f>
        <v>16.059183644444445</v>
      </c>
      <c r="U57" s="289">
        <f>1000*ExportsCoreVPA!U$18</f>
        <v>14.172746000000005</v>
      </c>
      <c r="V57" s="289">
        <f>1000*ExportsCoreVPA!V$18</f>
        <v>13.941956800000002</v>
      </c>
      <c r="W57" s="289">
        <f>1000*ExportsCoreVPA!W$18</f>
        <v>0.38997999999999999</v>
      </c>
      <c r="X57" s="289">
        <f>1000*ExportsCoreVPA!X$18</f>
        <v>0.38997999999999999</v>
      </c>
      <c r="Y57" s="289">
        <f>1000*ExportsCoreVPA!Y$18</f>
        <v>0.38997999999999999</v>
      </c>
      <c r="Z57" s="289">
        <f>1000*ExportsCoreVPA!Z$18</f>
        <v>0.38997999999999999</v>
      </c>
      <c r="AA57" s="289">
        <f>1000*ExportsCoreVPA!AA$18</f>
        <v>0.38997999999999999</v>
      </c>
      <c r="AB57" s="289">
        <f>1000*ExportsCoreVPA!AB$18</f>
        <v>0.38997999999999999</v>
      </c>
      <c r="AE57" s="289"/>
      <c r="AF57" s="289"/>
      <c r="AG57" s="289"/>
      <c r="AH57" s="289"/>
      <c r="AI57" s="289"/>
      <c r="AJ57" s="289"/>
      <c r="AK57" s="289"/>
      <c r="AL57" s="289"/>
      <c r="AM57" s="289"/>
      <c r="AN57" s="289"/>
      <c r="AO57" s="289"/>
      <c r="AP57" s="289"/>
      <c r="AQ57" s="289"/>
      <c r="AR57" s="289"/>
      <c r="AS57" s="289"/>
      <c r="AT57" s="289"/>
      <c r="AU57" s="289"/>
      <c r="AV57" s="289"/>
      <c r="AW57" s="289"/>
      <c r="AX57" s="289"/>
      <c r="AY57" s="289"/>
      <c r="AZ57" s="289"/>
      <c r="BA57" s="289"/>
      <c r="BB57" s="289"/>
      <c r="BC57" s="289"/>
      <c r="BD57" s="289"/>
      <c r="BE57" s="294"/>
    </row>
    <row r="58" spans="1:58">
      <c r="A58" s="295" t="str">
        <f>ExportsCoreVPA!B$13</f>
        <v xml:space="preserve">China </v>
      </c>
      <c r="B58" s="289" t="s">
        <v>109</v>
      </c>
      <c r="C58" s="289">
        <f>1000*ExportsCoreVPA!C$13</f>
        <v>4.2387800000000002</v>
      </c>
      <c r="D58" s="289">
        <f>1000*ExportsCoreVPA!D$13</f>
        <v>20.91142</v>
      </c>
      <c r="E58" s="289">
        <f>1000*ExportsCoreVPA!E$13</f>
        <v>14.89832</v>
      </c>
      <c r="F58" s="289">
        <f>1000*ExportsCoreVPA!F$13</f>
        <v>5.9599199999999994</v>
      </c>
      <c r="G58" s="289">
        <f>1000*ExportsCoreVPA!G$13</f>
        <v>4.6641000000000004</v>
      </c>
      <c r="H58" s="289">
        <f>1000*ExportsCoreVPA!H$13</f>
        <v>7.6997200000000001</v>
      </c>
      <c r="I58" s="289">
        <f>1000*ExportsCoreVPA!I$13</f>
        <v>17.413820000000001</v>
      </c>
      <c r="J58" s="289">
        <f>1000*ExportsCoreVPA!J$13</f>
        <v>12.097800000000001</v>
      </c>
      <c r="K58" s="289">
        <f>1000*ExportsCoreVPA!K$13</f>
        <v>11.85798</v>
      </c>
      <c r="L58" s="289">
        <f>1000*ExportsCoreVPA!L$13</f>
        <v>21.133719533333334</v>
      </c>
      <c r="M58" s="289">
        <f>1000*ExportsCoreVPA!M$13</f>
        <v>29.8385</v>
      </c>
      <c r="N58" s="289">
        <f>1000*ExportsCoreVPA!N$13</f>
        <v>56.576700399999993</v>
      </c>
      <c r="O58" s="289">
        <f>1000*ExportsCoreVPA!O$13</f>
        <v>71.294887517999996</v>
      </c>
      <c r="P58" s="289">
        <f>1000*ExportsCoreVPA!P$13</f>
        <v>66.457583333333332</v>
      </c>
      <c r="Q58" s="289">
        <f>1000*ExportsCoreVPA!Q$13</f>
        <v>118.19700698403763</v>
      </c>
      <c r="R58" s="289">
        <f>1000*ExportsCoreVPA!R$13</f>
        <v>98.657386102488502</v>
      </c>
      <c r="S58" s="289">
        <f>1000*ExportsCoreVPA!S$13</f>
        <v>90.474874779942837</v>
      </c>
      <c r="T58" s="289">
        <f>1000*ExportsCoreVPA!T$13</f>
        <v>94.769002248411653</v>
      </c>
      <c r="U58" s="289">
        <f>1000*ExportsCoreVPA!U$13</f>
        <v>192.47587886207225</v>
      </c>
      <c r="V58" s="289">
        <f>1000*ExportsCoreVPA!V$13</f>
        <v>179.92777442033605</v>
      </c>
      <c r="W58" s="289">
        <f>1000*ExportsCoreVPA!W$13</f>
        <v>226.56088</v>
      </c>
      <c r="X58" s="289">
        <f>1000*ExportsCoreVPA!X$13</f>
        <v>379.22012186799998</v>
      </c>
      <c r="Y58" s="289">
        <f>1000*ExportsCoreVPA!Y$13</f>
        <v>0</v>
      </c>
      <c r="Z58" s="289">
        <f>1000*ExportsCoreVPA!Z$13</f>
        <v>0</v>
      </c>
      <c r="AA58" s="289">
        <f>1000*ExportsCoreVPA!AA$13</f>
        <v>0</v>
      </c>
      <c r="AB58" s="289">
        <f>1000*ExportsCoreVPA!AB$13</f>
        <v>0</v>
      </c>
      <c r="AE58" s="289"/>
      <c r="AF58" s="289"/>
      <c r="AG58" s="289"/>
      <c r="AH58" s="289"/>
      <c r="AI58" s="289"/>
      <c r="AJ58" s="289"/>
      <c r="AK58" s="289"/>
      <c r="AL58" s="289"/>
      <c r="AM58" s="289"/>
      <c r="AN58" s="289"/>
      <c r="AO58" s="289"/>
      <c r="AP58" s="289"/>
      <c r="AQ58" s="289"/>
      <c r="AR58" s="289"/>
      <c r="AS58" s="289"/>
      <c r="AT58" s="289"/>
      <c r="AU58" s="289"/>
      <c r="AV58" s="289"/>
      <c r="AW58" s="289"/>
      <c r="AX58" s="289"/>
      <c r="AY58" s="289"/>
      <c r="AZ58" s="289"/>
      <c r="BA58" s="289"/>
      <c r="BB58" s="289"/>
      <c r="BC58" s="289"/>
      <c r="BD58" s="289"/>
      <c r="BE58" s="294"/>
      <c r="BF58" s="158"/>
    </row>
    <row r="59" spans="1:58">
      <c r="A59" s="295" t="str">
        <f>ExportsCoreVPA!B$24</f>
        <v xml:space="preserve">India </v>
      </c>
      <c r="B59" s="289" t="s">
        <v>109</v>
      </c>
      <c r="C59" s="289">
        <f>1000*ExportsCoreVPA!C$24</f>
        <v>0</v>
      </c>
      <c r="D59" s="289">
        <f>1000*ExportsCoreVPA!D$24</f>
        <v>0</v>
      </c>
      <c r="E59" s="289">
        <f>1000*ExportsCoreVPA!E$24</f>
        <v>0</v>
      </c>
      <c r="F59" s="289">
        <f>1000*ExportsCoreVPA!F$24</f>
        <v>6.5999999999999989E-2</v>
      </c>
      <c r="G59" s="289">
        <f>1000*ExportsCoreVPA!G$24</f>
        <v>0.31299999999999994</v>
      </c>
      <c r="H59" s="289">
        <f>1000*ExportsCoreVPA!H$24</f>
        <v>7.3999999999999996E-2</v>
      </c>
      <c r="I59" s="289">
        <f>1000*ExportsCoreVPA!I$24</f>
        <v>0.17099999999999999</v>
      </c>
      <c r="J59" s="289">
        <f>1000*ExportsCoreVPA!J$24</f>
        <v>1.24</v>
      </c>
      <c r="K59" s="289">
        <f>1000*ExportsCoreVPA!K$24</f>
        <v>0.57699999999999996</v>
      </c>
      <c r="L59" s="289">
        <f>1000*ExportsCoreVPA!L$24</f>
        <v>1.2709999999999999</v>
      </c>
      <c r="M59" s="289">
        <f>1000*ExportsCoreVPA!M$24</f>
        <v>1.3857000000000002</v>
      </c>
      <c r="N59" s="289">
        <f>1000*ExportsCoreVPA!N$24</f>
        <v>8.693579999999999</v>
      </c>
      <c r="O59" s="289">
        <f>1000*ExportsCoreVPA!O$24</f>
        <v>24.222619999999999</v>
      </c>
      <c r="P59" s="289">
        <f>1000*ExportsCoreVPA!P$24</f>
        <v>36.701999999999998</v>
      </c>
      <c r="Q59" s="289">
        <f>1000*ExportsCoreVPA!Q$24</f>
        <v>56.721000000000004</v>
      </c>
      <c r="R59" s="289">
        <f>1000*ExportsCoreVPA!R$24</f>
        <v>78.345579999999998</v>
      </c>
      <c r="S59" s="289">
        <f>1000*ExportsCoreVPA!S$24</f>
        <v>117.57465999999999</v>
      </c>
      <c r="T59" s="289">
        <f>1000*ExportsCoreVPA!T$24</f>
        <v>324.22431800000004</v>
      </c>
      <c r="U59" s="289">
        <f>1000*ExportsCoreVPA!U$24</f>
        <v>307.80517999999995</v>
      </c>
      <c r="V59" s="289">
        <f>1000*ExportsCoreVPA!V$24</f>
        <v>234.95959999999999</v>
      </c>
      <c r="W59" s="289">
        <f>1000*ExportsCoreVPA!W$24</f>
        <v>136.73532221066665</v>
      </c>
      <c r="X59" s="289">
        <f>1000*ExportsCoreVPA!X$24</f>
        <v>0</v>
      </c>
      <c r="Y59" s="289">
        <f>1000*ExportsCoreVPA!Y$24</f>
        <v>0</v>
      </c>
      <c r="Z59" s="289">
        <f>1000*ExportsCoreVPA!Z$24</f>
        <v>0</v>
      </c>
      <c r="AA59" s="289">
        <f>1000*ExportsCoreVPA!AA$24</f>
        <v>0</v>
      </c>
      <c r="AB59" s="289">
        <f>1000*ExportsCoreVPA!AB$24</f>
        <v>0</v>
      </c>
      <c r="AE59" s="289"/>
      <c r="AF59" s="289"/>
      <c r="AG59" s="289"/>
      <c r="AH59" s="289"/>
      <c r="AI59" s="289"/>
      <c r="AJ59" s="289"/>
      <c r="AK59" s="289"/>
      <c r="AL59" s="289"/>
      <c r="AM59" s="289"/>
      <c r="AN59" s="289"/>
      <c r="AO59" s="289"/>
      <c r="AP59" s="289"/>
      <c r="AQ59" s="289"/>
      <c r="AR59" s="289"/>
      <c r="AS59" s="289"/>
      <c r="AT59" s="289"/>
      <c r="AU59" s="289"/>
      <c r="AV59" s="289"/>
      <c r="AW59" s="289"/>
      <c r="AX59" s="289"/>
      <c r="AY59" s="289"/>
      <c r="AZ59" s="289"/>
      <c r="BA59" s="289"/>
      <c r="BB59" s="289"/>
      <c r="BC59" s="289"/>
      <c r="BD59" s="289"/>
      <c r="BE59" s="294"/>
      <c r="BF59" s="158"/>
    </row>
    <row r="60" spans="1:58">
      <c r="A60" s="295" t="str">
        <f>ExportsCoreVPA!B$15</f>
        <v xml:space="preserve">Taiwan </v>
      </c>
      <c r="B60" s="289" t="s">
        <v>109</v>
      </c>
      <c r="C60" s="289">
        <f>1000*ExportsCoreVPA!C$15</f>
        <v>0.47137999999999997</v>
      </c>
      <c r="D60" s="289">
        <f>1000*ExportsCoreVPA!D$15</f>
        <v>0</v>
      </c>
      <c r="E60" s="289">
        <f>1000*ExportsCoreVPA!E$15</f>
        <v>0.75342000000000009</v>
      </c>
      <c r="F60" s="289">
        <f>1000*ExportsCoreVPA!F$15</f>
        <v>0.7</v>
      </c>
      <c r="G60" s="289">
        <f>1000*ExportsCoreVPA!G$15</f>
        <v>0.25015999999999999</v>
      </c>
      <c r="H60" s="289">
        <f>1000*ExportsCoreVPA!H$15</f>
        <v>0.28937999999999997</v>
      </c>
      <c r="I60" s="289">
        <f>1000*ExportsCoreVPA!I$15</f>
        <v>0.19319999999999998</v>
      </c>
      <c r="J60" s="289">
        <f>1000*ExportsCoreVPA!J$15</f>
        <v>0.40531999999999996</v>
      </c>
      <c r="K60" s="289">
        <f>1000*ExportsCoreVPA!K$15</f>
        <v>2.6019999999999999</v>
      </c>
      <c r="L60" s="289">
        <f>1000*ExportsCoreVPA!L$15</f>
        <v>5.6989999999999998</v>
      </c>
      <c r="M60" s="289">
        <f>1000*ExportsCoreVPA!M$15</f>
        <v>10.126323173426993</v>
      </c>
      <c r="N60" s="289">
        <f>1000*ExportsCoreVPA!N$15</f>
        <v>7.9219600000000003</v>
      </c>
      <c r="O60" s="289">
        <f>1000*ExportsCoreVPA!O$15</f>
        <v>8.4554000000000009</v>
      </c>
      <c r="P60" s="289">
        <f>1000*ExportsCoreVPA!P$15</f>
        <v>8.48766</v>
      </c>
      <c r="Q60" s="289">
        <f>1000*ExportsCoreVPA!Q$15</f>
        <v>5.908739999999999</v>
      </c>
      <c r="R60" s="289">
        <f>1000*ExportsCoreVPA!R$15</f>
        <v>13.323919999999999</v>
      </c>
      <c r="S60" s="289">
        <f>1000*ExportsCoreVPA!S$15</f>
        <v>19.446999999999999</v>
      </c>
      <c r="T60" s="289">
        <f>1000*ExportsCoreVPA!T$15</f>
        <v>5.0599999999999996</v>
      </c>
      <c r="U60" s="289">
        <f>1000*ExportsCoreVPA!U$15</f>
        <v>12.224259999999999</v>
      </c>
      <c r="V60" s="289">
        <f>1000*ExportsCoreVPA!V$15</f>
        <v>0</v>
      </c>
      <c r="W60" s="289">
        <f>1000*ExportsCoreVPA!W$15</f>
        <v>0</v>
      </c>
      <c r="X60" s="289">
        <f>1000*ExportsCoreVPA!X$15</f>
        <v>0</v>
      </c>
      <c r="Y60" s="289">
        <f>1000*ExportsCoreVPA!Y$15</f>
        <v>0</v>
      </c>
      <c r="Z60" s="289">
        <f>1000*ExportsCoreVPA!Z$15</f>
        <v>0</v>
      </c>
      <c r="AA60" s="289">
        <f>1000*ExportsCoreVPA!AA$15</f>
        <v>0</v>
      </c>
      <c r="AB60" s="289">
        <f>1000*ExportsCoreVPA!AB$15</f>
        <v>0</v>
      </c>
      <c r="AE60" s="289"/>
      <c r="AF60" s="289"/>
      <c r="AG60" s="289"/>
      <c r="AH60" s="289"/>
      <c r="AI60" s="289"/>
      <c r="AJ60" s="289"/>
      <c r="AK60" s="289"/>
      <c r="AL60" s="289"/>
      <c r="AM60" s="289"/>
      <c r="AN60" s="289"/>
      <c r="AO60" s="289"/>
      <c r="AP60" s="289"/>
      <c r="AQ60" s="289"/>
      <c r="AR60" s="289"/>
      <c r="AS60" s="289"/>
      <c r="AT60" s="289"/>
      <c r="AU60" s="289"/>
      <c r="AV60" s="289"/>
      <c r="AW60" s="289"/>
      <c r="AX60" s="289"/>
      <c r="AY60" s="289"/>
      <c r="AZ60" s="289"/>
      <c r="BA60" s="289"/>
      <c r="BB60" s="289"/>
      <c r="BC60" s="289"/>
      <c r="BD60" s="289"/>
      <c r="BE60" s="294"/>
      <c r="BF60" s="158"/>
    </row>
    <row r="61" spans="1:58">
      <c r="A61" s="289" t="s">
        <v>16</v>
      </c>
      <c r="B61" s="289">
        <f t="shared" ref="B61:O61" si="10">B55-SUM(B57:B60)</f>
        <v>0</v>
      </c>
      <c r="C61" s="289">
        <f t="shared" ref="C61" si="11">C55-SUM(C57:C60)</f>
        <v>0.81664950000000047</v>
      </c>
      <c r="D61" s="289">
        <f t="shared" si="10"/>
        <v>1.0930120000000016</v>
      </c>
      <c r="E61" s="289">
        <f t="shared" si="10"/>
        <v>0.88665303999999878</v>
      </c>
      <c r="F61" s="289">
        <f t="shared" si="10"/>
        <v>3.9896617999999986</v>
      </c>
      <c r="G61" s="289">
        <f t="shared" si="10"/>
        <v>2.1502267860000011</v>
      </c>
      <c r="H61" s="289">
        <f t="shared" si="10"/>
        <v>2.9486544520000013</v>
      </c>
      <c r="I61" s="289">
        <f t="shared" si="10"/>
        <v>2.3392443593333354</v>
      </c>
      <c r="J61" s="289">
        <f t="shared" si="10"/>
        <v>2.0887694400000001</v>
      </c>
      <c r="K61" s="289">
        <f t="shared" si="10"/>
        <v>1.4887033999999986</v>
      </c>
      <c r="L61" s="289">
        <f t="shared" si="10"/>
        <v>1.4316040666666652</v>
      </c>
      <c r="M61" s="289">
        <f t="shared" si="10"/>
        <v>4.639323333333337</v>
      </c>
      <c r="N61" s="289">
        <f t="shared" si="10"/>
        <v>8.0292701960000272</v>
      </c>
      <c r="O61" s="289">
        <f t="shared" si="10"/>
        <v>8.5229418980000275</v>
      </c>
      <c r="P61" s="289">
        <f t="shared" ref="P61:AB61" si="12">P55-SUM(P57:P60)</f>
        <v>9.0250139240000351</v>
      </c>
      <c r="Q61" s="289">
        <f t="shared" si="12"/>
        <v>30.241128204666609</v>
      </c>
      <c r="R61" s="289">
        <f t="shared" si="12"/>
        <v>40.695296044000031</v>
      </c>
      <c r="S61" s="289">
        <f t="shared" si="12"/>
        <v>36.007456756000067</v>
      </c>
      <c r="T61" s="289">
        <f t="shared" si="12"/>
        <v>38.964863044000026</v>
      </c>
      <c r="U61" s="289">
        <f t="shared" si="12"/>
        <v>21.894218875999741</v>
      </c>
      <c r="V61" s="289">
        <f t="shared" si="12"/>
        <v>40.017779284000085</v>
      </c>
      <c r="W61" s="289">
        <f t="shared" si="12"/>
        <v>26.490704168000036</v>
      </c>
      <c r="X61" s="289">
        <f t="shared" si="12"/>
        <v>0</v>
      </c>
      <c r="Y61" s="289">
        <f t="shared" si="12"/>
        <v>0</v>
      </c>
      <c r="Z61" s="289">
        <f t="shared" si="12"/>
        <v>0</v>
      </c>
      <c r="AA61" s="289">
        <f t="shared" si="12"/>
        <v>0</v>
      </c>
      <c r="AB61" s="289">
        <f t="shared" si="12"/>
        <v>0</v>
      </c>
      <c r="AE61" s="289"/>
      <c r="AF61" s="289"/>
      <c r="AG61" s="289"/>
      <c r="AH61" s="289"/>
      <c r="AI61" s="289"/>
      <c r="AJ61" s="289"/>
      <c r="AK61" s="289"/>
      <c r="AL61" s="289"/>
      <c r="AM61" s="289"/>
      <c r="AN61" s="289"/>
      <c r="AO61" s="289"/>
      <c r="AP61" s="289"/>
      <c r="AQ61" s="289"/>
      <c r="AR61" s="289"/>
      <c r="AS61" s="289"/>
      <c r="AT61" s="289"/>
      <c r="AU61" s="289"/>
      <c r="AV61" s="289"/>
      <c r="AW61" s="289"/>
      <c r="AX61" s="289"/>
      <c r="AY61" s="289"/>
      <c r="AZ61" s="289"/>
      <c r="BA61" s="289"/>
      <c r="BB61" s="289"/>
      <c r="BC61" s="289"/>
      <c r="BD61" s="289"/>
      <c r="BE61" s="294"/>
    </row>
    <row r="62" spans="1:58">
      <c r="A62" s="289"/>
      <c r="B62" s="289"/>
      <c r="C62" s="289"/>
      <c r="D62" s="289"/>
      <c r="E62" s="289"/>
      <c r="F62" s="289"/>
      <c r="G62" s="289"/>
      <c r="H62" s="289"/>
      <c r="I62" s="289"/>
      <c r="J62" s="289"/>
      <c r="K62" s="289"/>
      <c r="L62" s="289"/>
      <c r="M62" s="289"/>
      <c r="N62" s="289"/>
      <c r="O62" s="289"/>
      <c r="P62" s="289"/>
      <c r="Q62" s="289"/>
      <c r="R62" s="289"/>
      <c r="S62" s="289"/>
      <c r="T62" s="289"/>
      <c r="U62" s="289"/>
      <c r="V62" s="289"/>
      <c r="W62" s="289"/>
      <c r="X62" s="289"/>
      <c r="Y62" s="289"/>
      <c r="Z62" s="289"/>
      <c r="AA62" s="289"/>
      <c r="AB62" s="289"/>
      <c r="AE62" s="289"/>
      <c r="AF62" s="289"/>
      <c r="AG62" s="289"/>
      <c r="AH62" s="289"/>
      <c r="AI62" s="289"/>
      <c r="AJ62" s="289"/>
      <c r="AK62" s="289"/>
      <c r="AL62" s="289"/>
      <c r="AM62" s="289"/>
      <c r="AN62" s="289"/>
      <c r="AO62" s="289"/>
      <c r="AP62" s="289"/>
      <c r="AQ62" s="289"/>
      <c r="AR62" s="289"/>
      <c r="AS62" s="289"/>
      <c r="AT62" s="289"/>
      <c r="AU62" s="289"/>
      <c r="AV62" s="289"/>
      <c r="AW62" s="289"/>
      <c r="AX62" s="289"/>
      <c r="AY62" s="289"/>
      <c r="AZ62" s="289"/>
      <c r="BA62" s="289"/>
      <c r="BB62" s="289"/>
      <c r="BC62" s="289"/>
      <c r="BD62" s="289"/>
    </row>
    <row r="63" spans="1:58">
      <c r="A63" s="289"/>
      <c r="B63" s="289"/>
      <c r="C63" s="289"/>
      <c r="D63" s="289"/>
      <c r="E63" s="289"/>
      <c r="F63" s="289"/>
      <c r="G63" s="289"/>
      <c r="H63" s="289"/>
      <c r="I63" s="289"/>
      <c r="J63" s="289"/>
      <c r="K63" s="289"/>
      <c r="L63" s="289"/>
      <c r="M63" s="289"/>
      <c r="N63" s="289"/>
      <c r="O63" s="289"/>
      <c r="P63" s="289"/>
      <c r="Q63" s="289"/>
      <c r="R63" s="289"/>
      <c r="S63" s="289"/>
      <c r="T63" s="289"/>
      <c r="U63" s="289"/>
      <c r="V63" s="289"/>
      <c r="W63" s="289"/>
      <c r="X63" s="289"/>
      <c r="Y63" s="289"/>
      <c r="Z63" s="289"/>
      <c r="AA63" s="289"/>
      <c r="AB63" s="289"/>
      <c r="AE63" s="289"/>
      <c r="AF63" s="289"/>
      <c r="AG63" s="289"/>
      <c r="AH63" s="289"/>
      <c r="AI63" s="289"/>
      <c r="AJ63" s="289"/>
      <c r="AK63" s="289"/>
      <c r="AL63" s="289"/>
      <c r="AM63" s="289"/>
      <c r="AN63" s="289"/>
      <c r="AO63" s="289"/>
      <c r="AP63" s="289"/>
      <c r="AQ63" s="289"/>
      <c r="AR63" s="289"/>
      <c r="AS63" s="289"/>
      <c r="AT63" s="289"/>
      <c r="AU63" s="289"/>
      <c r="AV63" s="289"/>
      <c r="AW63" s="289"/>
      <c r="AX63" s="289"/>
      <c r="AY63" s="289"/>
      <c r="AZ63" s="289"/>
      <c r="BA63" s="289"/>
      <c r="BB63" s="289"/>
      <c r="BC63" s="289"/>
      <c r="BD63" s="289"/>
    </row>
    <row r="64" spans="1:58">
      <c r="A64" s="289"/>
      <c r="B64" s="289"/>
      <c r="C64" s="289"/>
      <c r="D64" s="289"/>
      <c r="E64" s="289"/>
      <c r="F64" s="289"/>
      <c r="G64" s="289"/>
      <c r="H64" s="289"/>
      <c r="I64" s="289"/>
      <c r="J64" s="289"/>
      <c r="K64" s="289"/>
      <c r="L64" s="289"/>
      <c r="M64" s="289"/>
      <c r="N64" s="289"/>
      <c r="O64" s="289"/>
      <c r="P64" s="289"/>
      <c r="Q64" s="289"/>
      <c r="R64" s="289"/>
      <c r="S64" s="289"/>
      <c r="T64" s="289"/>
      <c r="U64" s="289"/>
      <c r="V64" s="289"/>
      <c r="W64" s="289"/>
      <c r="X64" s="289"/>
      <c r="Y64" s="289"/>
      <c r="Z64" s="289"/>
      <c r="AA64" s="289"/>
      <c r="AB64" s="289"/>
      <c r="AE64" s="289"/>
      <c r="AF64" s="289"/>
      <c r="AG64" s="289"/>
      <c r="AH64" s="289"/>
      <c r="AI64" s="289"/>
      <c r="AJ64" s="289"/>
      <c r="AK64" s="289"/>
      <c r="AL64" s="289"/>
      <c r="AM64" s="289"/>
      <c r="AN64" s="289"/>
      <c r="AO64" s="289"/>
      <c r="AP64" s="289"/>
      <c r="AQ64" s="289"/>
      <c r="AR64" s="289"/>
      <c r="AS64" s="289"/>
      <c r="AT64" s="289"/>
      <c r="AU64" s="289"/>
      <c r="AV64" s="289"/>
      <c r="AW64" s="289"/>
      <c r="AX64" s="289"/>
      <c r="AY64" s="289"/>
      <c r="AZ64" s="289"/>
      <c r="BA64" s="289"/>
      <c r="BB64" s="289"/>
      <c r="BC64" s="289"/>
      <c r="BD64" s="289"/>
    </row>
    <row r="65" spans="1:58">
      <c r="A65" s="289"/>
      <c r="B65" s="289"/>
      <c r="C65" s="289"/>
      <c r="D65" s="289"/>
      <c r="E65" s="289"/>
      <c r="F65" s="289"/>
      <c r="G65" s="289"/>
      <c r="H65" s="289"/>
      <c r="I65" s="289"/>
      <c r="J65" s="289"/>
      <c r="K65" s="289"/>
      <c r="L65" s="289"/>
      <c r="M65" s="289"/>
      <c r="N65" s="289"/>
      <c r="O65" s="289"/>
      <c r="P65" s="289"/>
      <c r="Q65" s="289"/>
      <c r="R65" s="289"/>
      <c r="S65" s="289"/>
      <c r="T65" s="289"/>
      <c r="U65" s="289"/>
      <c r="V65" s="289"/>
      <c r="W65" s="289"/>
      <c r="X65" s="289"/>
      <c r="Y65" s="289"/>
      <c r="Z65" s="289"/>
      <c r="AA65" s="289"/>
      <c r="AB65" s="289"/>
      <c r="AE65" s="289"/>
      <c r="AF65" s="289"/>
      <c r="AG65" s="289"/>
      <c r="AH65" s="289"/>
      <c r="AI65" s="289"/>
      <c r="AJ65" s="289"/>
      <c r="AK65" s="289"/>
      <c r="AL65" s="289"/>
      <c r="AM65" s="289"/>
      <c r="AN65" s="289"/>
      <c r="AO65" s="289"/>
      <c r="AP65" s="289"/>
      <c r="AQ65" s="289"/>
      <c r="AR65" s="289"/>
      <c r="AS65" s="289"/>
      <c r="AT65" s="289"/>
      <c r="AU65" s="289"/>
      <c r="AV65" s="289"/>
      <c r="AW65" s="289"/>
      <c r="AX65" s="289"/>
      <c r="AY65" s="289"/>
      <c r="AZ65" s="289"/>
      <c r="BA65" s="289"/>
      <c r="BB65" s="289"/>
      <c r="BC65" s="289"/>
      <c r="BD65" s="289"/>
    </row>
    <row r="66" spans="1:58">
      <c r="A66" s="289"/>
      <c r="B66" s="289"/>
      <c r="C66" s="289"/>
      <c r="D66" s="289"/>
      <c r="E66" s="289"/>
      <c r="F66" s="289"/>
      <c r="G66" s="289"/>
      <c r="H66" s="289"/>
      <c r="I66" s="289"/>
      <c r="J66" s="289"/>
      <c r="K66" s="289"/>
      <c r="L66" s="289"/>
      <c r="M66" s="289"/>
      <c r="N66" s="289"/>
      <c r="O66" s="289"/>
      <c r="P66" s="289"/>
      <c r="Q66" s="289"/>
      <c r="R66" s="289"/>
      <c r="S66" s="289"/>
      <c r="T66" s="289"/>
      <c r="U66" s="289"/>
      <c r="V66" s="289"/>
      <c r="W66" s="289"/>
      <c r="X66" s="289"/>
      <c r="Y66" s="289"/>
      <c r="Z66" s="289"/>
      <c r="AA66" s="289"/>
      <c r="AB66" s="289"/>
      <c r="AE66" s="289"/>
      <c r="AF66" s="289"/>
      <c r="AG66" s="289"/>
      <c r="AH66" s="289"/>
      <c r="AI66" s="289"/>
      <c r="AJ66" s="289"/>
      <c r="AK66" s="289"/>
      <c r="AL66" s="289"/>
      <c r="AM66" s="289"/>
      <c r="AN66" s="289"/>
      <c r="AO66" s="289"/>
      <c r="AP66" s="289"/>
      <c r="AQ66" s="289"/>
      <c r="AR66" s="289"/>
      <c r="AS66" s="289"/>
      <c r="AT66" s="289"/>
      <c r="AU66" s="289"/>
      <c r="AV66" s="289"/>
      <c r="AW66" s="289"/>
      <c r="AX66" s="289"/>
      <c r="AY66" s="289"/>
      <c r="AZ66" s="289"/>
      <c r="BA66" s="289"/>
      <c r="BB66" s="289"/>
      <c r="BC66" s="289"/>
      <c r="BD66" s="289"/>
    </row>
    <row r="67" spans="1:58">
      <c r="A67" s="289" t="str">
        <f>A57</f>
        <v>EU-28</v>
      </c>
      <c r="B67" s="289"/>
      <c r="C67" s="289"/>
      <c r="D67" s="289"/>
      <c r="E67" s="289"/>
      <c r="F67" s="289"/>
      <c r="G67" s="289"/>
      <c r="H67" s="289"/>
      <c r="I67" s="289"/>
      <c r="J67" s="289"/>
      <c r="K67" s="289"/>
      <c r="L67" s="289"/>
      <c r="M67" s="289"/>
      <c r="N67" s="289"/>
      <c r="O67" s="289"/>
      <c r="P67" s="289"/>
      <c r="Q67" s="289"/>
      <c r="R67" s="289"/>
      <c r="S67" s="289"/>
      <c r="T67" s="289"/>
      <c r="U67" s="289"/>
      <c r="V67" s="289"/>
      <c r="W67" s="289"/>
      <c r="X67" s="289"/>
      <c r="Y67" s="289"/>
      <c r="Z67" s="289"/>
      <c r="AA67" s="289"/>
      <c r="AB67" s="289"/>
      <c r="AE67" s="289">
        <f>ExportsCoreVPA!AD$18</f>
        <v>1.2072745921729999</v>
      </c>
      <c r="AF67" s="289">
        <f>ExportsCoreVPA!AE$18</f>
        <v>1.4078701668</v>
      </c>
      <c r="AG67" s="289">
        <f>ExportsCoreVPA!AF$18</f>
        <v>1.65405943</v>
      </c>
      <c r="AH67" s="289">
        <f>ExportsCoreVPA!AG$18</f>
        <v>1.7599831760000002</v>
      </c>
      <c r="AI67" s="289">
        <f>ExportsCoreVPA!AH$18</f>
        <v>1.7092393519444444</v>
      </c>
      <c r="AJ67" s="289">
        <f>ExportsCoreVPA!AI$18</f>
        <v>2.1615187332999999</v>
      </c>
      <c r="AK67" s="289">
        <f>ExportsCoreVPA!AJ$18</f>
        <v>1.8221066952000002</v>
      </c>
      <c r="AL67" s="289">
        <f>ExportsCoreVPA!AK$18</f>
        <v>3.0045046644999998</v>
      </c>
      <c r="AM67" s="289">
        <f>ExportsCoreVPA!AL$18</f>
        <v>3.7086692656000007</v>
      </c>
      <c r="AN67" s="289">
        <f>ExportsCoreVPA!AM$18</f>
        <v>1.5536412188000002</v>
      </c>
      <c r="AO67" s="289">
        <f>ExportsCoreVPA!AN$18</f>
        <v>2.0171307663000002</v>
      </c>
      <c r="AP67" s="289">
        <f>ExportsCoreVPA!AO$18</f>
        <v>2.0653758240000002</v>
      </c>
      <c r="AQ67" s="289">
        <f>ExportsCoreVPA!AP$18</f>
        <v>6.2568385264000002</v>
      </c>
      <c r="AR67" s="289">
        <f>ExportsCoreVPA!AQ$18</f>
        <v>9.5804784413729998</v>
      </c>
      <c r="AS67" s="289">
        <f>ExportsCoreVPA!AR$18</f>
        <v>7.7433980714000006</v>
      </c>
      <c r="AT67" s="289">
        <f>ExportsCoreVPA!AS$18</f>
        <v>11.120522253700001</v>
      </c>
      <c r="AU67" s="289">
        <f>ExportsCoreVPA!AT$18</f>
        <v>12.9391053929</v>
      </c>
      <c r="AV67" s="289">
        <f>ExportsCoreVPA!AU$18</f>
        <v>7.9604807568</v>
      </c>
      <c r="AW67" s="289">
        <f>ExportsCoreVPA!AV$18</f>
        <v>6.8110831574000006</v>
      </c>
      <c r="AX67" s="289">
        <f>ExportsCoreVPA!AW$18</f>
        <v>6.613715025866667</v>
      </c>
      <c r="AY67" s="289">
        <f>ExportsCoreVPA!AX$18</f>
        <v>2.6092593391285712</v>
      </c>
      <c r="AZ67" s="289">
        <f>ExportsCoreVPA!AY$18</f>
        <v>0</v>
      </c>
      <c r="BA67" s="289">
        <f>ExportsCoreVPA!AZ$18</f>
        <v>9.0564363999999994E-3</v>
      </c>
      <c r="BB67" s="289">
        <f>ExportsCoreVPA!BA$18</f>
        <v>8.7814368000000004E-3</v>
      </c>
      <c r="BC67" s="289">
        <f>ExportsCoreVPA!BB$18</f>
        <v>1.0083648000000001E-2</v>
      </c>
      <c r="BD67" s="289">
        <f>ExportsCoreVPA!BC$18</f>
        <v>1.46390112E-2</v>
      </c>
    </row>
    <row r="68" spans="1:58">
      <c r="A68" s="292" t="str">
        <f>A58</f>
        <v xml:space="preserve">China </v>
      </c>
      <c r="B68" s="289"/>
      <c r="C68" s="289"/>
      <c r="D68" s="289"/>
      <c r="E68" s="289"/>
      <c r="F68" s="289"/>
      <c r="G68" s="289"/>
      <c r="H68" s="289"/>
      <c r="I68" s="289"/>
      <c r="J68" s="289"/>
      <c r="K68" s="289"/>
      <c r="L68" s="289"/>
      <c r="M68" s="289"/>
      <c r="N68" s="289"/>
      <c r="O68" s="289"/>
      <c r="P68" s="289"/>
      <c r="Q68" s="289"/>
      <c r="R68" s="289"/>
      <c r="S68" s="289"/>
      <c r="T68" s="289"/>
      <c r="U68" s="289"/>
      <c r="V68" s="289"/>
      <c r="W68" s="289"/>
      <c r="X68" s="289"/>
      <c r="Y68" s="289"/>
      <c r="Z68" s="289"/>
      <c r="AA68" s="289"/>
      <c r="AB68" s="289"/>
      <c r="AE68" s="289">
        <f>ExportsCoreVPA!AD$13</f>
        <v>0.80527099999999996</v>
      </c>
      <c r="AF68" s="289">
        <f>ExportsCoreVPA!AE$13</f>
        <v>3.0789999999999997</v>
      </c>
      <c r="AG68" s="289">
        <f>ExportsCoreVPA!AF$13</f>
        <v>2.5252679999999996</v>
      </c>
      <c r="AH68" s="289">
        <f>ExportsCoreVPA!AG$13</f>
        <v>0.92600000531999993</v>
      </c>
      <c r="AI68" s="289">
        <f>ExportsCoreVPA!AH$13</f>
        <v>1.04800000798</v>
      </c>
      <c r="AJ68" s="289">
        <f>ExportsCoreVPA!AI$13</f>
        <v>1.7610000345800001</v>
      </c>
      <c r="AK68" s="289">
        <f>ExportsCoreVPA!AJ$13</f>
        <v>3.8583810026600003</v>
      </c>
      <c r="AL68" s="289">
        <f>ExportsCoreVPA!AK$13</f>
        <v>2.8224689999999999</v>
      </c>
      <c r="AM68" s="289">
        <f>ExportsCoreVPA!AL$13</f>
        <v>3.6510340000000001</v>
      </c>
      <c r="AN68" s="289">
        <f>ExportsCoreVPA!AM$13</f>
        <v>5.4267799999999999</v>
      </c>
      <c r="AO68" s="289">
        <f>ExportsCoreVPA!AN$13</f>
        <v>7.8372459999999986</v>
      </c>
      <c r="AP68" s="289">
        <f>ExportsCoreVPA!AO$13</f>
        <v>15.705028000000002</v>
      </c>
      <c r="AQ68" s="289">
        <f>ExportsCoreVPA!AP$13</f>
        <v>22.990486999999995</v>
      </c>
      <c r="AR68" s="289">
        <f>ExportsCoreVPA!AQ$13</f>
        <v>21.515418</v>
      </c>
      <c r="AS68" s="289">
        <f>ExportsCoreVPA!AR$13</f>
        <v>41.305436999999998</v>
      </c>
      <c r="AT68" s="289">
        <f>ExportsCoreVPA!AS$13</f>
        <v>31.205214999999995</v>
      </c>
      <c r="AU68" s="289">
        <f>ExportsCoreVPA!AT$13</f>
        <v>24.992285999999996</v>
      </c>
      <c r="AV68" s="289">
        <f>ExportsCoreVPA!AU$13</f>
        <v>24.620950000000004</v>
      </c>
      <c r="AW68" s="289">
        <f>ExportsCoreVPA!AV$13</f>
        <v>50.548479</v>
      </c>
      <c r="AX68" s="289">
        <f>ExportsCoreVPA!AW$13</f>
        <v>48.078566999999993</v>
      </c>
      <c r="AY68" s="289">
        <f>ExportsCoreVPA!AX$13</f>
        <v>57.92989399999999</v>
      </c>
      <c r="AZ68" s="289">
        <f>ExportsCoreVPA!AY$13</f>
        <v>0</v>
      </c>
      <c r="BA68" s="289">
        <f>ExportsCoreVPA!AZ$13</f>
        <v>0</v>
      </c>
      <c r="BB68" s="289">
        <f>ExportsCoreVPA!BA$13</f>
        <v>0</v>
      </c>
      <c r="BC68" s="289">
        <f>ExportsCoreVPA!BB$13</f>
        <v>0</v>
      </c>
      <c r="BD68" s="289">
        <f>ExportsCoreVPA!BC$13</f>
        <v>1.3319999999999999E-3</v>
      </c>
      <c r="BF68" s="158"/>
    </row>
    <row r="69" spans="1:58">
      <c r="A69" s="292" t="str">
        <f>A59</f>
        <v xml:space="preserve">India </v>
      </c>
      <c r="B69" s="289"/>
      <c r="C69" s="289"/>
      <c r="D69" s="289"/>
      <c r="E69" s="289"/>
      <c r="F69" s="289"/>
      <c r="G69" s="289"/>
      <c r="H69" s="289"/>
      <c r="I69" s="289"/>
      <c r="J69" s="289"/>
      <c r="K69" s="289"/>
      <c r="L69" s="289"/>
      <c r="M69" s="289"/>
      <c r="N69" s="289"/>
      <c r="O69" s="289"/>
      <c r="P69" s="289"/>
      <c r="Q69" s="289"/>
      <c r="R69" s="289"/>
      <c r="S69" s="289"/>
      <c r="T69" s="289"/>
      <c r="U69" s="289"/>
      <c r="V69" s="289"/>
      <c r="W69" s="289"/>
      <c r="X69" s="289"/>
      <c r="Y69" s="289"/>
      <c r="Z69" s="289"/>
      <c r="AA69" s="289"/>
      <c r="AB69" s="289"/>
      <c r="AE69" s="289">
        <f>ExportsCoreVPA!AD$24</f>
        <v>0</v>
      </c>
      <c r="AF69" s="289">
        <f>ExportsCoreVPA!AE$24</f>
        <v>0</v>
      </c>
      <c r="AG69" s="289">
        <f>ExportsCoreVPA!AF$24</f>
        <v>0</v>
      </c>
      <c r="AH69" s="289">
        <f>ExportsCoreVPA!AG$24</f>
        <v>1.3335E-2</v>
      </c>
      <c r="AI69" s="289">
        <f>ExportsCoreVPA!AH$24</f>
        <v>5.3442999999999997E-2</v>
      </c>
      <c r="AJ69" s="289">
        <f>ExportsCoreVPA!AI$24</f>
        <v>2.4067999999999999E-2</v>
      </c>
      <c r="AK69" s="289">
        <f>ExportsCoreVPA!AJ$24</f>
        <v>4.0682999999999997E-2</v>
      </c>
      <c r="AL69" s="289">
        <f>ExportsCoreVPA!AK$24</f>
        <v>0.29855299999999996</v>
      </c>
      <c r="AM69" s="289">
        <f>ExportsCoreVPA!AL$24</f>
        <v>0.166351</v>
      </c>
      <c r="AN69" s="289">
        <f>ExportsCoreVPA!AM$24</f>
        <v>0.36363899999999999</v>
      </c>
      <c r="AO69" s="289">
        <f>ExportsCoreVPA!AN$24</f>
        <v>0.43010799999999999</v>
      </c>
      <c r="AP69" s="289">
        <f>ExportsCoreVPA!AO$24</f>
        <v>3.0428129999999998</v>
      </c>
      <c r="AQ69" s="289">
        <f>ExportsCoreVPA!AP$24</f>
        <v>9.2166980000000009</v>
      </c>
      <c r="AR69" s="289">
        <f>ExportsCoreVPA!AQ$24</f>
        <v>13.805911</v>
      </c>
      <c r="AS69" s="289">
        <f>ExportsCoreVPA!AR$24</f>
        <v>20.883094999999997</v>
      </c>
      <c r="AT69" s="289">
        <f>ExportsCoreVPA!AS$24</f>
        <v>28.162049</v>
      </c>
      <c r="AU69" s="289">
        <f>ExportsCoreVPA!AT$24</f>
        <v>37.226194999999997</v>
      </c>
      <c r="AV69" s="289">
        <f>ExportsCoreVPA!AU$24</f>
        <v>81.819489000000004</v>
      </c>
      <c r="AW69" s="289">
        <f>ExportsCoreVPA!AV$24</f>
        <v>88.811991999999989</v>
      </c>
      <c r="AX69" s="289">
        <f>ExportsCoreVPA!AW$24</f>
        <v>64.915742999999992</v>
      </c>
      <c r="AY69" s="289">
        <f>ExportsCoreVPA!AX$24</f>
        <v>29.425644999999999</v>
      </c>
      <c r="AZ69" s="289">
        <f>ExportsCoreVPA!AY$24</f>
        <v>0</v>
      </c>
      <c r="BA69" s="289">
        <f>ExportsCoreVPA!AZ$24</f>
        <v>0</v>
      </c>
      <c r="BB69" s="289">
        <f>ExportsCoreVPA!BA$24</f>
        <v>0</v>
      </c>
      <c r="BC69" s="289">
        <f>ExportsCoreVPA!BB$24</f>
        <v>0</v>
      </c>
      <c r="BD69" s="289">
        <f>ExportsCoreVPA!BC$24</f>
        <v>0</v>
      </c>
      <c r="BF69" s="158"/>
    </row>
    <row r="70" spans="1:58">
      <c r="A70" s="292" t="str">
        <f>A60</f>
        <v xml:space="preserve">Taiwan </v>
      </c>
      <c r="B70" s="289"/>
      <c r="C70" s="289"/>
      <c r="D70" s="289"/>
      <c r="E70" s="289"/>
      <c r="F70" s="289"/>
      <c r="G70" s="289"/>
      <c r="H70" s="289"/>
      <c r="I70" s="289"/>
      <c r="J70" s="289"/>
      <c r="K70" s="289"/>
      <c r="L70" s="289"/>
      <c r="M70" s="289"/>
      <c r="N70" s="289"/>
      <c r="O70" s="289"/>
      <c r="P70" s="289"/>
      <c r="Q70" s="289"/>
      <c r="R70" s="289"/>
      <c r="S70" s="289"/>
      <c r="T70" s="289"/>
      <c r="U70" s="289"/>
      <c r="V70" s="289"/>
      <c r="W70" s="289"/>
      <c r="X70" s="289"/>
      <c r="Y70" s="289"/>
      <c r="Z70" s="289"/>
      <c r="AA70" s="289"/>
      <c r="AB70" s="289"/>
      <c r="AE70" s="289">
        <f>ExportsCoreVPA!AD$15</f>
        <v>0.1468780019212296</v>
      </c>
      <c r="AF70" s="289">
        <f>ExportsCoreVPA!AE$15</f>
        <v>0</v>
      </c>
      <c r="AG70" s="289">
        <f>ExportsCoreVPA!AF$15</f>
        <v>0.30199999999999999</v>
      </c>
      <c r="AH70" s="289">
        <f>ExportsCoreVPA!AG$15</f>
        <v>0.17899999999999999</v>
      </c>
      <c r="AI70" s="289">
        <f>ExportsCoreVPA!AH$15</f>
        <v>4.4999999999999998E-2</v>
      </c>
      <c r="AJ70" s="289">
        <f>ExportsCoreVPA!AI$15</f>
        <v>5.9116119752035456E-2</v>
      </c>
      <c r="AK70" s="289">
        <f>ExportsCoreVPA!AJ$15</f>
        <v>4.2976655810275093E-2</v>
      </c>
      <c r="AL70" s="289">
        <f>ExportsCoreVPA!AK$15</f>
        <v>3.8264529562418576E-2</v>
      </c>
      <c r="AM70" s="289">
        <f>ExportsCoreVPA!AL$15</f>
        <v>0.96150867676264173</v>
      </c>
      <c r="AN70" s="289">
        <f>ExportsCoreVPA!AM$15</f>
        <v>2.0351100575549079</v>
      </c>
      <c r="AO70" s="289">
        <f>ExportsCoreVPA!AN$15</f>
        <v>3.2409575181262182</v>
      </c>
      <c r="AP70" s="289">
        <f>ExportsCoreVPA!AO$15</f>
        <v>2.4717605035621943</v>
      </c>
      <c r="AQ70" s="289">
        <f>ExportsCoreVPA!AP$15</f>
        <v>2.7224643176843468</v>
      </c>
      <c r="AR70" s="289">
        <f>ExportsCoreVPA!AQ$15</f>
        <v>2.7119999999999997</v>
      </c>
      <c r="AS70" s="289">
        <f>ExportsCoreVPA!AR$15</f>
        <v>2.1660000000000004</v>
      </c>
      <c r="AT70" s="289">
        <f>ExportsCoreVPA!AS$15</f>
        <v>4.7110000000000003</v>
      </c>
      <c r="AU70" s="289">
        <f>ExportsCoreVPA!AT$15</f>
        <v>6.0854509999999999</v>
      </c>
      <c r="AV70" s="289">
        <f>ExportsCoreVPA!AU$15</f>
        <v>1.649</v>
      </c>
      <c r="AW70" s="289">
        <f>ExportsCoreVPA!AV$15</f>
        <v>4.1510000000000007</v>
      </c>
      <c r="AX70" s="289">
        <f>ExportsCoreVPA!AW$15</f>
        <v>0</v>
      </c>
      <c r="AY70" s="289">
        <f>ExportsCoreVPA!AX$15</f>
        <v>0.12538710999809238</v>
      </c>
      <c r="AZ70" s="289">
        <f>ExportsCoreVPA!AY$15</f>
        <v>0</v>
      </c>
      <c r="BA70" s="289">
        <f>ExportsCoreVPA!AZ$15</f>
        <v>0</v>
      </c>
      <c r="BB70" s="289">
        <f>ExportsCoreVPA!BA$15</f>
        <v>0</v>
      </c>
      <c r="BC70" s="289">
        <f>ExportsCoreVPA!BB$15</f>
        <v>0</v>
      </c>
      <c r="BD70" s="289">
        <f>ExportsCoreVPA!BC$15</f>
        <v>0</v>
      </c>
      <c r="BF70" s="158"/>
    </row>
    <row r="71" spans="1:58">
      <c r="A71" s="289" t="str">
        <f>A61</f>
        <v>Others</v>
      </c>
      <c r="B71" s="289"/>
      <c r="C71" s="289"/>
      <c r="D71" s="289"/>
      <c r="E71" s="289"/>
      <c r="F71" s="289"/>
      <c r="G71" s="289"/>
      <c r="H71" s="289"/>
      <c r="I71" s="289"/>
      <c r="J71" s="289"/>
      <c r="K71" s="289"/>
      <c r="L71" s="289"/>
      <c r="M71" s="289"/>
      <c r="N71" s="289"/>
      <c r="O71" s="289"/>
      <c r="P71" s="289"/>
      <c r="Q71" s="289"/>
      <c r="R71" s="289"/>
      <c r="S71" s="289"/>
      <c r="T71" s="289"/>
      <c r="U71" s="289"/>
      <c r="V71" s="289"/>
      <c r="W71" s="289"/>
      <c r="X71" s="289"/>
      <c r="Y71" s="289"/>
      <c r="Z71" s="289"/>
      <c r="AA71" s="289"/>
      <c r="AB71" s="289"/>
      <c r="AE71" s="289">
        <f t="shared" ref="AE71:AP71" si="13">AE55-SUM(AE67:AE70)</f>
        <v>0.19251699999999961</v>
      </c>
      <c r="AF71" s="289">
        <f t="shared" si="13"/>
        <v>0.31557799999999947</v>
      </c>
      <c r="AG71" s="289">
        <f t="shared" si="13"/>
        <v>0.15708658275453136</v>
      </c>
      <c r="AH71" s="289">
        <f t="shared" si="13"/>
        <v>0.4608553939070017</v>
      </c>
      <c r="AI71" s="289">
        <f t="shared" si="13"/>
        <v>0.36089011048345698</v>
      </c>
      <c r="AJ71" s="289">
        <f t="shared" si="13"/>
        <v>0.77857616185604694</v>
      </c>
      <c r="AK71" s="289">
        <f t="shared" si="13"/>
        <v>0.58579495637583978</v>
      </c>
      <c r="AL71" s="289">
        <f t="shared" si="13"/>
        <v>0.83479561807198266</v>
      </c>
      <c r="AM71" s="289">
        <f t="shared" si="13"/>
        <v>0.49004637159724673</v>
      </c>
      <c r="AN71" s="289">
        <f t="shared" si="13"/>
        <v>0.5534637389597048</v>
      </c>
      <c r="AO71" s="289">
        <f t="shared" si="13"/>
        <v>2.1989485988401629</v>
      </c>
      <c r="AP71" s="289">
        <f t="shared" si="13"/>
        <v>1.7047560418896914</v>
      </c>
      <c r="AQ71" s="289">
        <f t="shared" ref="AQ71:BD71" si="14">AQ55-SUM(AQ67:AQ70)</f>
        <v>3.5325705902006348</v>
      </c>
      <c r="AR71" s="289">
        <f t="shared" si="14"/>
        <v>4.0342634370099404</v>
      </c>
      <c r="AS71" s="289">
        <f t="shared" si="14"/>
        <v>14.961810530996161</v>
      </c>
      <c r="AT71" s="289">
        <f t="shared" si="14"/>
        <v>17.773284860512916</v>
      </c>
      <c r="AU71" s="289">
        <f t="shared" si="14"/>
        <v>17.366042611317397</v>
      </c>
      <c r="AV71" s="289">
        <f t="shared" si="14"/>
        <v>15.583758641377514</v>
      </c>
      <c r="AW71" s="289">
        <f t="shared" si="14"/>
        <v>6.0229084890924582</v>
      </c>
      <c r="AX71" s="289">
        <f t="shared" si="14"/>
        <v>9.5887145178745357</v>
      </c>
      <c r="AY71" s="289">
        <f t="shared" si="14"/>
        <v>9.2700924578187056</v>
      </c>
      <c r="AZ71" s="289">
        <f t="shared" si="14"/>
        <v>0</v>
      </c>
      <c r="BA71" s="289">
        <f t="shared" si="14"/>
        <v>0</v>
      </c>
      <c r="BB71" s="289">
        <f t="shared" si="14"/>
        <v>1.0582999999999999E-2</v>
      </c>
      <c r="BC71" s="289">
        <f t="shared" si="14"/>
        <v>2.0820000000000005E-3</v>
      </c>
      <c r="BD71" s="289">
        <f t="shared" si="14"/>
        <v>4.1479999999999989E-3</v>
      </c>
    </row>
    <row r="72" spans="1:58">
      <c r="B72" s="289"/>
      <c r="C72" s="289"/>
      <c r="D72" s="289"/>
      <c r="E72" s="289"/>
      <c r="F72" s="289"/>
      <c r="G72" s="289"/>
      <c r="H72" s="289"/>
      <c r="I72" s="289"/>
      <c r="J72" s="289"/>
      <c r="K72" s="289"/>
      <c r="L72" s="289"/>
      <c r="M72" s="289"/>
      <c r="N72" s="289"/>
      <c r="O72" s="289"/>
      <c r="P72" s="289"/>
      <c r="Q72" s="289"/>
      <c r="R72" s="289"/>
      <c r="S72" s="289"/>
      <c r="T72" s="289"/>
      <c r="U72" s="289"/>
      <c r="V72" s="289"/>
      <c r="W72" s="289"/>
      <c r="X72" s="289"/>
      <c r="Y72" s="289"/>
      <c r="Z72" s="289"/>
      <c r="AA72" s="289"/>
      <c r="AB72" s="289"/>
      <c r="AE72" s="289"/>
      <c r="AF72" s="289"/>
      <c r="AG72" s="289"/>
      <c r="AH72" s="289"/>
      <c r="AI72" s="289"/>
      <c r="AJ72" s="289"/>
      <c r="AK72" s="289"/>
      <c r="AL72" s="289"/>
      <c r="AM72" s="289"/>
      <c r="AN72" s="289"/>
      <c r="AO72" s="289"/>
      <c r="AP72" s="289"/>
      <c r="AQ72" s="289"/>
      <c r="AR72" s="289"/>
      <c r="AS72" s="289"/>
      <c r="AT72" s="289"/>
      <c r="AU72" s="289"/>
      <c r="AV72" s="289"/>
      <c r="AW72" s="289"/>
      <c r="AX72" s="289"/>
      <c r="AY72" s="289"/>
      <c r="AZ72" s="289"/>
      <c r="BA72" s="289"/>
      <c r="BB72" s="289"/>
      <c r="BC72" s="289"/>
      <c r="BD72" s="289"/>
    </row>
    <row r="73" spans="1:58">
      <c r="B73" s="289"/>
      <c r="C73" s="289"/>
      <c r="D73" s="289"/>
      <c r="E73" s="289"/>
      <c r="F73" s="289"/>
      <c r="G73" s="289"/>
      <c r="H73" s="289"/>
      <c r="I73" s="289"/>
      <c r="J73" s="289"/>
      <c r="K73" s="289"/>
      <c r="L73" s="289"/>
      <c r="M73" s="289"/>
      <c r="N73" s="289"/>
      <c r="O73" s="289"/>
      <c r="P73" s="289"/>
      <c r="Q73" s="289"/>
      <c r="R73" s="289"/>
      <c r="S73" s="289"/>
      <c r="T73" s="289"/>
      <c r="U73" s="289"/>
      <c r="V73" s="289"/>
      <c r="W73" s="289"/>
      <c r="X73" s="289"/>
      <c r="Y73" s="289"/>
      <c r="Z73" s="289"/>
      <c r="AA73" s="289"/>
      <c r="AB73" s="289"/>
      <c r="AE73" s="289"/>
      <c r="AF73" s="289"/>
      <c r="AG73" s="289"/>
      <c r="AH73" s="289"/>
      <c r="AI73" s="289"/>
      <c r="AJ73" s="289"/>
      <c r="AK73" s="289"/>
      <c r="AL73" s="289"/>
      <c r="AM73" s="289"/>
      <c r="AN73" s="289"/>
      <c r="AO73" s="289"/>
      <c r="AP73" s="289"/>
      <c r="AQ73" s="289"/>
      <c r="AR73" s="289"/>
      <c r="AS73" s="289"/>
      <c r="AT73" s="289"/>
      <c r="AU73" s="289"/>
      <c r="AV73" s="289"/>
      <c r="AW73" s="289"/>
      <c r="AX73" s="289"/>
      <c r="AY73" s="289"/>
      <c r="AZ73" s="289"/>
      <c r="BA73" s="289"/>
      <c r="BB73" s="289"/>
      <c r="BC73" s="289"/>
      <c r="BD73" s="289"/>
    </row>
    <row r="74" spans="1:58" ht="13">
      <c r="A74" s="290" t="s">
        <v>106</v>
      </c>
      <c r="B74" s="289"/>
      <c r="C74" s="289"/>
      <c r="D74" s="289"/>
      <c r="E74" s="289"/>
      <c r="F74" s="289"/>
      <c r="G74" s="289"/>
      <c r="H74" s="289"/>
      <c r="I74" s="289"/>
      <c r="J74" s="289"/>
      <c r="K74" s="289"/>
      <c r="L74" s="289"/>
      <c r="M74" s="289"/>
      <c r="N74" s="289"/>
      <c r="O74" s="289"/>
      <c r="P74" s="289"/>
      <c r="Q74" s="289"/>
      <c r="R74" s="289"/>
      <c r="S74" s="289"/>
      <c r="T74" s="289"/>
      <c r="U74" s="289"/>
      <c r="V74" s="289"/>
      <c r="W74" s="289"/>
      <c r="X74" s="289"/>
      <c r="Y74" s="289"/>
      <c r="Z74" s="289"/>
      <c r="AA74" s="289"/>
      <c r="AB74" s="289"/>
    </row>
    <row r="75" spans="1:58">
      <c r="B75" s="296" t="s">
        <v>82</v>
      </c>
      <c r="C75" s="296"/>
      <c r="D75" s="296"/>
      <c r="E75" s="296"/>
      <c r="F75" s="296"/>
      <c r="G75" s="296"/>
      <c r="H75" s="296"/>
      <c r="I75" s="296"/>
      <c r="J75" s="296"/>
      <c r="K75" s="296"/>
      <c r="L75" s="296"/>
      <c r="M75" s="296"/>
      <c r="N75" s="296"/>
      <c r="O75" s="296"/>
      <c r="P75" s="296"/>
      <c r="Q75" s="296"/>
      <c r="R75" s="296"/>
      <c r="S75" s="296"/>
      <c r="T75" s="296"/>
      <c r="U75" s="296"/>
      <c r="V75" s="296"/>
      <c r="W75" s="296"/>
      <c r="X75" s="296"/>
      <c r="Y75" s="296"/>
      <c r="Z75" s="296"/>
      <c r="AA75" s="296"/>
      <c r="AB75" s="296"/>
      <c r="AE75" s="291" t="s">
        <v>34</v>
      </c>
      <c r="AF75" s="291"/>
      <c r="AG75" s="291"/>
      <c r="AH75" s="291"/>
      <c r="AI75" s="291"/>
      <c r="AJ75" s="291"/>
      <c r="AK75" s="291"/>
      <c r="AL75" s="291"/>
      <c r="AM75" s="291"/>
      <c r="AN75" s="291"/>
      <c r="AO75" s="291"/>
      <c r="AP75" s="291"/>
      <c r="AQ75" s="291"/>
      <c r="AR75" s="291"/>
      <c r="AS75" s="291"/>
      <c r="AT75" s="291"/>
      <c r="AU75" s="291"/>
      <c r="AV75" s="291"/>
      <c r="AW75" s="291"/>
      <c r="AX75" s="291"/>
      <c r="AY75" s="291"/>
      <c r="AZ75" s="291"/>
      <c r="BA75" s="291"/>
      <c r="BB75" s="291"/>
      <c r="BC75" s="291"/>
      <c r="BD75" s="291"/>
    </row>
    <row r="76" spans="1:58">
      <c r="A76" s="292" t="s">
        <v>2</v>
      </c>
      <c r="B76" s="289"/>
      <c r="C76" s="289">
        <f>1000*ExportsLogs!C$6</f>
        <v>1.7455000000000001</v>
      </c>
      <c r="D76" s="289">
        <f>1000*ExportsLogs!D$6</f>
        <v>20.721000000000004</v>
      </c>
      <c r="E76" s="289">
        <f>1000*ExportsLogs!E$6</f>
        <v>9.3948399999999985</v>
      </c>
      <c r="F76" s="289">
        <f>1000*ExportsLogs!F$6</f>
        <v>4.0930587999999997</v>
      </c>
      <c r="G76" s="289">
        <f>1000*ExportsLogs!G$6</f>
        <v>2.6823314999999992</v>
      </c>
      <c r="H76" s="289">
        <f>1000*ExportsLogs!H$6</f>
        <v>6.4372729999999994</v>
      </c>
      <c r="I76" s="289">
        <f>1000*ExportsLogs!I$6</f>
        <v>13.73854203333333</v>
      </c>
      <c r="J76" s="289">
        <f>1000*ExportsLogs!J$6</f>
        <v>10.195474399999998</v>
      </c>
      <c r="K76" s="289">
        <f>1000*ExportsLogs!K$6</f>
        <v>11.383443400000003</v>
      </c>
      <c r="L76" s="289">
        <f>1000*ExportsLogs!L$6</f>
        <v>25.218344066666667</v>
      </c>
      <c r="M76" s="289">
        <f>1000*ExportsLogs!M$6</f>
        <v>42.044385706760323</v>
      </c>
      <c r="N76" s="289">
        <f>1000*ExportsLogs!N$6</f>
        <v>76.350391200000018</v>
      </c>
      <c r="O76" s="289">
        <f>1000*ExportsLogs!O$6</f>
        <v>107.0418396</v>
      </c>
      <c r="P76" s="289">
        <f>1000*ExportsLogs!P$6</f>
        <v>107.2522645</v>
      </c>
      <c r="Q76" s="289">
        <f>1000*ExportsLogs!Q$6</f>
        <v>185.60947050578841</v>
      </c>
      <c r="R76" s="289">
        <f>1000*ExportsLogs!R$6</f>
        <v>221.66126714429546</v>
      </c>
      <c r="S76" s="289">
        <f>1000*ExportsLogs!S$6</f>
        <v>249.7326370632328</v>
      </c>
      <c r="T76" s="289">
        <f>1000*ExportsLogs!T$6</f>
        <v>452.83206160622154</v>
      </c>
      <c r="U76" s="289">
        <f>1000*ExportsLogs!U$6</f>
        <v>526.71256868111777</v>
      </c>
      <c r="V76" s="289">
        <f>1000*ExportsLogs!V$6</f>
        <v>431.56566076033602</v>
      </c>
      <c r="W76" s="289">
        <f>1000*ExportsLogs!W$6</f>
        <v>371.89363666666668</v>
      </c>
      <c r="X76" s="289">
        <f>1000*ExportsLogs!X$6</f>
        <v>369.27390800000001</v>
      </c>
      <c r="Y76" s="289">
        <f>1000*ExportsLogs!Y$6</f>
        <v>4.5999999999999999E-2</v>
      </c>
      <c r="Z76" s="289">
        <f>1000*ExportsLogs!Z$6</f>
        <v>4.5999999999999999E-2</v>
      </c>
      <c r="AA76" s="289">
        <f>1000*ExportsLogs!AA$6</f>
        <v>4.5999999999999999E-2</v>
      </c>
      <c r="AB76" s="289">
        <f>1000*ExportsLogs!AB$6</f>
        <v>4.5999999999999999E-2</v>
      </c>
      <c r="AE76" s="289">
        <f>ExportsLogs!AD$6</f>
        <v>0.55993263494899992</v>
      </c>
      <c r="AF76" s="289">
        <f>ExportsLogs!AE$6</f>
        <v>3.2339449287999997</v>
      </c>
      <c r="AG76" s="289">
        <f>ExportsLogs!AF$6</f>
        <v>1.9771057840000001</v>
      </c>
      <c r="AH76" s="289">
        <f>ExportsLogs!AG$6</f>
        <v>1.3563835856000002</v>
      </c>
      <c r="AI76" s="289">
        <f>ExportsLogs!AH$6</f>
        <v>0.82120989249999998</v>
      </c>
      <c r="AJ76" s="289">
        <f>ExportsLogs!AI$6</f>
        <v>2.3101340671885349</v>
      </c>
      <c r="AK76" s="289">
        <f>ExportsLogs!AJ$6</f>
        <v>4.1023511613861139</v>
      </c>
      <c r="AL76" s="289">
        <f>ExportsLogs!AK$6</f>
        <v>3.5158846663316718</v>
      </c>
      <c r="AM76" s="289">
        <f>ExportsLogs!AL$6</f>
        <v>4.5611762283626422</v>
      </c>
      <c r="AN76" s="289">
        <f>ExportsLogs!AM$6</f>
        <v>7.3527482837146119</v>
      </c>
      <c r="AO76" s="289">
        <f>ExportsLogs!AN$6</f>
        <v>12.405638096586825</v>
      </c>
      <c r="AP76" s="289">
        <f>ExportsLogs!AO$6</f>
        <v>21.25795844593323</v>
      </c>
      <c r="AQ76" s="289">
        <f>ExportsLogs!AP$6</f>
        <v>36.798279688306863</v>
      </c>
      <c r="AR76" s="289">
        <f>ExportsLogs!AQ$6</f>
        <v>37.862596079877342</v>
      </c>
      <c r="AS76" s="289">
        <f>ExportsLogs!AR$6</f>
        <v>73.190057424530337</v>
      </c>
      <c r="AT76" s="289">
        <f>ExportsLogs!AS$6</f>
        <v>78.660091248684481</v>
      </c>
      <c r="AU76" s="289">
        <f>ExportsLogs!AT$6</f>
        <v>82.067744727217431</v>
      </c>
      <c r="AV76" s="289">
        <f>ExportsLogs!AU$6</f>
        <v>121.57041288541402</v>
      </c>
      <c r="AW76" s="289">
        <f>ExportsLogs!AV$6</f>
        <v>147.43413722472775</v>
      </c>
      <c r="AX76" s="289">
        <f>ExportsLogs!AW$6</f>
        <v>117.57875425879811</v>
      </c>
      <c r="AY76" s="289">
        <f>ExportsLogs!AX$6</f>
        <v>90.993630681011567</v>
      </c>
      <c r="AZ76" s="289">
        <f>ExportsLogs!AY$6</f>
        <v>0</v>
      </c>
      <c r="BA76" s="289">
        <f>ExportsLogs!AZ$6</f>
        <v>0</v>
      </c>
      <c r="BB76" s="289">
        <f>ExportsLogs!BA$6</f>
        <v>0</v>
      </c>
      <c r="BC76" s="289">
        <f>ExportsLogs!BB$6</f>
        <v>0</v>
      </c>
      <c r="BD76" s="289">
        <f>ExportsLogs!BC$6</f>
        <v>0</v>
      </c>
    </row>
    <row r="77" spans="1:58">
      <c r="B77" s="293" t="s">
        <v>109</v>
      </c>
      <c r="C77" s="293">
        <v>2000</v>
      </c>
      <c r="D77" s="293">
        <f t="shared" ref="D77:AB77" si="15">1+C77</f>
        <v>2001</v>
      </c>
      <c r="E77" s="293">
        <f t="shared" si="15"/>
        <v>2002</v>
      </c>
      <c r="F77" s="293">
        <f t="shared" si="15"/>
        <v>2003</v>
      </c>
      <c r="G77" s="293">
        <f t="shared" si="15"/>
        <v>2004</v>
      </c>
      <c r="H77" s="293">
        <f t="shared" si="15"/>
        <v>2005</v>
      </c>
      <c r="I77" s="293">
        <f t="shared" si="15"/>
        <v>2006</v>
      </c>
      <c r="J77" s="293">
        <f t="shared" si="15"/>
        <v>2007</v>
      </c>
      <c r="K77" s="293">
        <f t="shared" si="15"/>
        <v>2008</v>
      </c>
      <c r="L77" s="293">
        <f t="shared" si="15"/>
        <v>2009</v>
      </c>
      <c r="M77" s="293">
        <f t="shared" si="15"/>
        <v>2010</v>
      </c>
      <c r="N77" s="293">
        <f t="shared" si="15"/>
        <v>2011</v>
      </c>
      <c r="O77" s="293">
        <f t="shared" si="15"/>
        <v>2012</v>
      </c>
      <c r="P77" s="293">
        <f t="shared" si="15"/>
        <v>2013</v>
      </c>
      <c r="Q77" s="293">
        <f t="shared" si="15"/>
        <v>2014</v>
      </c>
      <c r="R77" s="293">
        <f t="shared" si="15"/>
        <v>2015</v>
      </c>
      <c r="S77" s="293">
        <f t="shared" si="15"/>
        <v>2016</v>
      </c>
      <c r="T77" s="293">
        <f t="shared" si="15"/>
        <v>2017</v>
      </c>
      <c r="U77" s="293">
        <f t="shared" si="15"/>
        <v>2018</v>
      </c>
      <c r="V77" s="293">
        <f t="shared" si="15"/>
        <v>2019</v>
      </c>
      <c r="W77" s="293">
        <f t="shared" si="15"/>
        <v>2020</v>
      </c>
      <c r="X77" s="293">
        <f t="shared" si="15"/>
        <v>2021</v>
      </c>
      <c r="Y77" s="293">
        <f t="shared" si="15"/>
        <v>2022</v>
      </c>
      <c r="Z77" s="293">
        <f t="shared" si="15"/>
        <v>2023</v>
      </c>
      <c r="AA77" s="293">
        <f t="shared" si="15"/>
        <v>2024</v>
      </c>
      <c r="AB77" s="293">
        <f t="shared" si="15"/>
        <v>2025</v>
      </c>
      <c r="AE77" s="293">
        <v>2000</v>
      </c>
      <c r="AF77" s="293">
        <f>1+AE77</f>
        <v>2001</v>
      </c>
      <c r="AG77" s="293">
        <f t="shared" ref="AG77:BD77" si="16">1+AF77</f>
        <v>2002</v>
      </c>
      <c r="AH77" s="293">
        <f t="shared" si="16"/>
        <v>2003</v>
      </c>
      <c r="AI77" s="293">
        <f t="shared" si="16"/>
        <v>2004</v>
      </c>
      <c r="AJ77" s="293">
        <f t="shared" si="16"/>
        <v>2005</v>
      </c>
      <c r="AK77" s="293">
        <f t="shared" si="16"/>
        <v>2006</v>
      </c>
      <c r="AL77" s="293">
        <f t="shared" si="16"/>
        <v>2007</v>
      </c>
      <c r="AM77" s="293">
        <f t="shared" si="16"/>
        <v>2008</v>
      </c>
      <c r="AN77" s="293">
        <f t="shared" si="16"/>
        <v>2009</v>
      </c>
      <c r="AO77" s="293">
        <f t="shared" si="16"/>
        <v>2010</v>
      </c>
      <c r="AP77" s="293">
        <f t="shared" si="16"/>
        <v>2011</v>
      </c>
      <c r="AQ77" s="293">
        <f t="shared" si="16"/>
        <v>2012</v>
      </c>
      <c r="AR77" s="293">
        <f t="shared" si="16"/>
        <v>2013</v>
      </c>
      <c r="AS77" s="293">
        <f t="shared" si="16"/>
        <v>2014</v>
      </c>
      <c r="AT77" s="293">
        <f t="shared" si="16"/>
        <v>2015</v>
      </c>
      <c r="AU77" s="293">
        <f t="shared" si="16"/>
        <v>2016</v>
      </c>
      <c r="AV77" s="293">
        <f t="shared" si="16"/>
        <v>2017</v>
      </c>
      <c r="AW77" s="293">
        <f t="shared" si="16"/>
        <v>2018</v>
      </c>
      <c r="AX77" s="293">
        <f t="shared" si="16"/>
        <v>2019</v>
      </c>
      <c r="AY77" s="293">
        <f t="shared" si="16"/>
        <v>2020</v>
      </c>
      <c r="AZ77" s="293">
        <f t="shared" si="16"/>
        <v>2021</v>
      </c>
      <c r="BA77" s="293">
        <f t="shared" si="16"/>
        <v>2022</v>
      </c>
      <c r="BB77" s="293">
        <f t="shared" si="16"/>
        <v>2023</v>
      </c>
      <c r="BC77" s="293">
        <f t="shared" si="16"/>
        <v>2024</v>
      </c>
      <c r="BD77" s="293">
        <f t="shared" si="16"/>
        <v>2025</v>
      </c>
    </row>
    <row r="78" spans="1:58">
      <c r="A78" s="292" t="s">
        <v>89</v>
      </c>
      <c r="B78" s="289" t="s">
        <v>109</v>
      </c>
      <c r="C78" s="289">
        <f>1000*ExportsLogs!C$15</f>
        <v>1.6966000000000001</v>
      </c>
      <c r="D78" s="289">
        <f>1000*ExportsLogs!D$15</f>
        <v>2.0609999999999995</v>
      </c>
      <c r="E78" s="289">
        <f>1000*ExportsLogs!E$15</f>
        <v>3.3108399999999998</v>
      </c>
      <c r="F78" s="289">
        <f>1000*ExportsLogs!F$15</f>
        <v>2.6909999999999998</v>
      </c>
      <c r="G78" s="289">
        <f>1000*ExportsLogs!G$15</f>
        <v>1.5603799999999999</v>
      </c>
      <c r="H78" s="289">
        <f>1000*ExportsLogs!H$15</f>
        <v>1.9059999999999999</v>
      </c>
      <c r="I78" s="289">
        <f>1000*ExportsLogs!I$15</f>
        <v>1.9074399999999998</v>
      </c>
      <c r="J78" s="289">
        <f>1000*ExportsLogs!J$15</f>
        <v>1.6489999999999998</v>
      </c>
      <c r="K78" s="289">
        <f>1000*ExportsLogs!K$15</f>
        <v>1.286</v>
      </c>
      <c r="L78" s="289">
        <f>1000*ExportsLogs!L$15</f>
        <v>7.8459999999999988E-2</v>
      </c>
      <c r="M78" s="289">
        <f>1000*ExportsLogs!M$15</f>
        <v>0.10659999999999999</v>
      </c>
      <c r="N78" s="289">
        <f>1000*ExportsLogs!N$15</f>
        <v>7.9459999999999989E-2</v>
      </c>
      <c r="O78" s="289">
        <f>1000*ExportsLogs!O$15</f>
        <v>0.98159999999999981</v>
      </c>
      <c r="P78" s="289">
        <f>1000*ExportsLogs!P$15</f>
        <v>0.77134000000000003</v>
      </c>
      <c r="Q78" s="289">
        <f>1000*ExportsLogs!Q$15</f>
        <v>0.53500000000000003</v>
      </c>
      <c r="R78" s="289">
        <f>1000*ExportsLogs!R$15</f>
        <v>2.2771840000000001</v>
      </c>
      <c r="S78" s="289">
        <f>1000*ExportsLogs!S$15</f>
        <v>1.7450000000000001</v>
      </c>
      <c r="T78" s="289">
        <f>1000*ExportsLogs!T$15</f>
        <v>1.6389999999999998</v>
      </c>
      <c r="U78" s="289">
        <f>1000*ExportsLogs!U$15</f>
        <v>1.35982</v>
      </c>
      <c r="V78" s="289">
        <f>1000*ExportsLogs!V$15</f>
        <v>1.4369999999999998</v>
      </c>
      <c r="W78" s="289">
        <f>1000*ExportsLogs!W$15</f>
        <v>4.5999999999999999E-2</v>
      </c>
      <c r="X78" s="289">
        <f>1000*ExportsLogs!X$15</f>
        <v>4.5999999999999999E-2</v>
      </c>
      <c r="Y78" s="289">
        <f>1000*ExportsLogs!Y$15</f>
        <v>4.5999999999999999E-2</v>
      </c>
      <c r="Z78" s="289">
        <f>1000*ExportsLogs!Z$15</f>
        <v>4.5999999999999999E-2</v>
      </c>
      <c r="AA78" s="289">
        <f>1000*ExportsLogs!AA$15</f>
        <v>4.5999999999999999E-2</v>
      </c>
      <c r="AB78" s="289">
        <f>1000*ExportsLogs!AB$15</f>
        <v>4.5999999999999999E-2</v>
      </c>
      <c r="AE78" s="289"/>
      <c r="AF78" s="289"/>
      <c r="AG78" s="289"/>
      <c r="AH78" s="289"/>
      <c r="AI78" s="289"/>
      <c r="AJ78" s="289"/>
      <c r="AK78" s="289"/>
      <c r="AL78" s="289"/>
      <c r="AM78" s="289"/>
      <c r="AN78" s="289"/>
      <c r="AO78" s="289"/>
      <c r="AP78" s="289"/>
      <c r="AQ78" s="289"/>
      <c r="AR78" s="289"/>
      <c r="AS78" s="289"/>
      <c r="AT78" s="289"/>
      <c r="AU78" s="289"/>
      <c r="AV78" s="289"/>
      <c r="AW78" s="289"/>
      <c r="AX78" s="289"/>
      <c r="AY78" s="289"/>
      <c r="AZ78" s="289"/>
      <c r="BA78" s="289"/>
      <c r="BB78" s="289"/>
      <c r="BC78" s="289"/>
      <c r="BD78" s="289"/>
      <c r="BE78" s="294"/>
    </row>
    <row r="79" spans="1:58">
      <c r="A79" s="295" t="str">
        <f>ExportsLogs!B$11</f>
        <v xml:space="preserve">China </v>
      </c>
      <c r="B79" s="289" t="s">
        <v>109</v>
      </c>
      <c r="C79" s="289">
        <f>1000*ExportsLogs!C$11</f>
        <v>0</v>
      </c>
      <c r="D79" s="289">
        <f>1000*ExportsLogs!D$11</f>
        <v>18.579999999999998</v>
      </c>
      <c r="E79" s="289">
        <f>1000*ExportsLogs!E$11</f>
        <v>5.8419999999999996</v>
      </c>
      <c r="F79" s="289">
        <f>1000*ExportsLogs!F$11</f>
        <v>0.57999999999999996</v>
      </c>
      <c r="G79" s="289">
        <f>1000*ExportsLogs!G$11</f>
        <v>0.55999999999999994</v>
      </c>
      <c r="H79" s="289">
        <f>1000*ExportsLogs!H$11</f>
        <v>3.339</v>
      </c>
      <c r="I79" s="289">
        <f>1000*ExportsLogs!I$11</f>
        <v>10.951000000000001</v>
      </c>
      <c r="J79" s="289">
        <f>1000*ExportsLogs!J$11</f>
        <v>6.383</v>
      </c>
      <c r="K79" s="289">
        <f>1000*ExportsLogs!K$11</f>
        <v>6.1449999999999996</v>
      </c>
      <c r="L79" s="289">
        <f>1000*ExportsLogs!L$11</f>
        <v>17.277000000000001</v>
      </c>
      <c r="M79" s="289">
        <f>1000*ExportsLogs!M$11</f>
        <v>27.882000000000001</v>
      </c>
      <c r="N79" s="289">
        <f>1000*ExportsLogs!N$11</f>
        <v>53.909999999999989</v>
      </c>
      <c r="O79" s="289">
        <f>1000*ExportsLogs!O$11</f>
        <v>68.552999999999997</v>
      </c>
      <c r="P79" s="289">
        <f>1000*ExportsLogs!P$11</f>
        <v>56.231003333333334</v>
      </c>
      <c r="Q79" s="289">
        <f>1000*ExportsLogs!Q$11</f>
        <v>101.67972210578843</v>
      </c>
      <c r="R79" s="289">
        <f>1000*ExportsLogs!R$11</f>
        <v>91.669476644295401</v>
      </c>
      <c r="S79" s="289">
        <f>1000*ExportsLogs!S$11</f>
        <v>80.147220863232789</v>
      </c>
      <c r="T79" s="289">
        <f>1000*ExportsLogs!T$11</f>
        <v>90.325883606221566</v>
      </c>
      <c r="U79" s="289">
        <f>1000*ExportsLogs!U$11</f>
        <v>188.6833056811179</v>
      </c>
      <c r="V79" s="289">
        <f>1000*ExportsLogs!V$11</f>
        <v>178.19695176033608</v>
      </c>
      <c r="W79" s="289">
        <f>1000*ExportsLogs!W$11</f>
        <v>220.584</v>
      </c>
      <c r="X79" s="289">
        <f>1000*ExportsLogs!X$11</f>
        <v>369.22790800000001</v>
      </c>
      <c r="Y79" s="289">
        <f>1000*ExportsLogs!Y$11</f>
        <v>0</v>
      </c>
      <c r="Z79" s="289">
        <f>1000*ExportsLogs!Z$11</f>
        <v>0</v>
      </c>
      <c r="AA79" s="289">
        <f>1000*ExportsLogs!AA$11</f>
        <v>0</v>
      </c>
      <c r="AB79" s="289">
        <f>1000*ExportsLogs!AB$11</f>
        <v>0</v>
      </c>
      <c r="AE79" s="289"/>
      <c r="AF79" s="289"/>
      <c r="AG79" s="289"/>
      <c r="AH79" s="289"/>
      <c r="AI79" s="289"/>
      <c r="AJ79" s="289"/>
      <c r="AK79" s="289"/>
      <c r="AL79" s="289"/>
      <c r="AM79" s="289"/>
      <c r="AN79" s="289"/>
      <c r="AO79" s="289"/>
      <c r="AP79" s="289"/>
      <c r="AQ79" s="289"/>
      <c r="AR79" s="289"/>
      <c r="AS79" s="289"/>
      <c r="AT79" s="289"/>
      <c r="AU79" s="289"/>
      <c r="AV79" s="289"/>
      <c r="AW79" s="289"/>
      <c r="AX79" s="289"/>
      <c r="AY79" s="289"/>
      <c r="AZ79" s="289"/>
      <c r="BA79" s="289"/>
      <c r="BB79" s="289"/>
      <c r="BC79" s="289"/>
      <c r="BD79" s="289"/>
      <c r="BE79" s="294"/>
      <c r="BF79" s="158"/>
    </row>
    <row r="80" spans="1:58">
      <c r="A80" s="295" t="str">
        <f>ExportsLogs!B$21</f>
        <v xml:space="preserve">India </v>
      </c>
      <c r="B80" s="289" t="s">
        <v>109</v>
      </c>
      <c r="C80" s="289">
        <f>1000*ExportsLogs!C$21</f>
        <v>0</v>
      </c>
      <c r="D80" s="289">
        <f>1000*ExportsLogs!D$21</f>
        <v>0</v>
      </c>
      <c r="E80" s="289">
        <f>1000*ExportsLogs!E$21</f>
        <v>0</v>
      </c>
      <c r="F80" s="289">
        <f>1000*ExportsLogs!F$21</f>
        <v>6.5999999999999989E-2</v>
      </c>
      <c r="G80" s="289">
        <f>1000*ExportsLogs!G$21</f>
        <v>0.31299999999999994</v>
      </c>
      <c r="H80" s="289">
        <f>1000*ExportsLogs!H$21</f>
        <v>7.3999999999999996E-2</v>
      </c>
      <c r="I80" s="289">
        <f>1000*ExportsLogs!I$21</f>
        <v>0.17099999999999999</v>
      </c>
      <c r="J80" s="289">
        <f>1000*ExportsLogs!J$21</f>
        <v>1.24</v>
      </c>
      <c r="K80" s="289">
        <f>1000*ExportsLogs!K$21</f>
        <v>0.57699999999999996</v>
      </c>
      <c r="L80" s="289">
        <f>1000*ExportsLogs!L$21</f>
        <v>1.2709999999999999</v>
      </c>
      <c r="M80" s="289">
        <f>1000*ExportsLogs!M$21</f>
        <v>1.0489999999999999</v>
      </c>
      <c r="N80" s="289">
        <f>1000*ExportsLogs!N$21</f>
        <v>8.5679999999999996</v>
      </c>
      <c r="O80" s="289">
        <f>1000*ExportsLogs!O$21</f>
        <v>24.148</v>
      </c>
      <c r="P80" s="289">
        <f>1000*ExportsLogs!P$21</f>
        <v>36.701999999999998</v>
      </c>
      <c r="Q80" s="289">
        <f>1000*ExportsLogs!Q$21</f>
        <v>56.721000000000004</v>
      </c>
      <c r="R80" s="289">
        <f>1000*ExportsLogs!R$21</f>
        <v>78.22</v>
      </c>
      <c r="S80" s="289">
        <f>1000*ExportsLogs!S$21</f>
        <v>117.46</v>
      </c>
      <c r="T80" s="289">
        <f>1000*ExportsLogs!T$21</f>
        <v>323.66011800000001</v>
      </c>
      <c r="U80" s="289">
        <f>1000*ExportsLogs!U$21</f>
        <v>307.53399999999999</v>
      </c>
      <c r="V80" s="289">
        <f>1000*ExportsLogs!V$21</f>
        <v>234.63199999999998</v>
      </c>
      <c r="W80" s="289">
        <f>1000*ExportsLogs!W$21</f>
        <v>136.50720486666665</v>
      </c>
      <c r="X80" s="289">
        <f>1000*ExportsLogs!X$21</f>
        <v>0</v>
      </c>
      <c r="Y80" s="289">
        <f>1000*ExportsLogs!Y$21</f>
        <v>0</v>
      </c>
      <c r="Z80" s="289">
        <f>1000*ExportsLogs!Z$21</f>
        <v>0</v>
      </c>
      <c r="AA80" s="289">
        <f>1000*ExportsLogs!AA$21</f>
        <v>0</v>
      </c>
      <c r="AB80" s="289">
        <f>1000*ExportsLogs!AB$21</f>
        <v>0</v>
      </c>
      <c r="AE80" s="289"/>
      <c r="AF80" s="289"/>
      <c r="AG80" s="289"/>
      <c r="AH80" s="289"/>
      <c r="AI80" s="289"/>
      <c r="AJ80" s="289"/>
      <c r="AK80" s="289"/>
      <c r="AL80" s="289"/>
      <c r="AM80" s="289"/>
      <c r="AN80" s="289"/>
      <c r="AO80" s="289"/>
      <c r="AP80" s="289"/>
      <c r="AQ80" s="289"/>
      <c r="AR80" s="289"/>
      <c r="AS80" s="289"/>
      <c r="AT80" s="289"/>
      <c r="AU80" s="289"/>
      <c r="AV80" s="289"/>
      <c r="AW80" s="289"/>
      <c r="AX80" s="289"/>
      <c r="AY80" s="289"/>
      <c r="AZ80" s="289"/>
      <c r="BA80" s="289"/>
      <c r="BB80" s="289"/>
      <c r="BC80" s="289"/>
      <c r="BD80" s="289"/>
      <c r="BE80" s="294"/>
      <c r="BF80" s="158"/>
    </row>
    <row r="81" spans="1:58">
      <c r="A81" s="295" t="str">
        <f>ExportsLogs!B$13</f>
        <v xml:space="preserve">Taiwan </v>
      </c>
      <c r="B81" s="289" t="s">
        <v>109</v>
      </c>
      <c r="C81" s="289">
        <f>1000*ExportsLogs!C$13</f>
        <v>0</v>
      </c>
      <c r="D81" s="289">
        <f>1000*ExportsLogs!D$13</f>
        <v>0</v>
      </c>
      <c r="E81" s="289">
        <f>1000*ExportsLogs!E$13</f>
        <v>0.24199999999999999</v>
      </c>
      <c r="F81" s="289">
        <f>1000*ExportsLogs!F$13</f>
        <v>0.7</v>
      </c>
      <c r="G81" s="289">
        <f>1000*ExportsLogs!G$13</f>
        <v>9.0000000000000011E-2</v>
      </c>
      <c r="H81" s="289">
        <f>1000*ExportsLogs!H$13</f>
        <v>0.28937999999999997</v>
      </c>
      <c r="I81" s="289">
        <f>1000*ExportsLogs!I$13</f>
        <v>0.19319999999999998</v>
      </c>
      <c r="J81" s="289">
        <f>1000*ExportsLogs!J$13</f>
        <v>0</v>
      </c>
      <c r="K81" s="289">
        <f>1000*ExportsLogs!K$13</f>
        <v>2.6019999999999999</v>
      </c>
      <c r="L81" s="289">
        <f>1000*ExportsLogs!L$13</f>
        <v>5.6989999999999998</v>
      </c>
      <c r="M81" s="289">
        <f>1000*ExportsLogs!M$13</f>
        <v>9.9880031734269927</v>
      </c>
      <c r="N81" s="289">
        <f>1000*ExportsLogs!N$13</f>
        <v>7.6890000000000001</v>
      </c>
      <c r="O81" s="289">
        <f>1000*ExportsLogs!O$13</f>
        <v>7.4180000000000001</v>
      </c>
      <c r="P81" s="289">
        <f>1000*ExportsLogs!P$13</f>
        <v>7.6449999999999996</v>
      </c>
      <c r="Q81" s="289">
        <f>1000*ExportsLogs!Q$13</f>
        <v>5.7139999999999995</v>
      </c>
      <c r="R81" s="289">
        <f>1000*ExportsLogs!R$13</f>
        <v>13.04</v>
      </c>
      <c r="S81" s="289">
        <f>1000*ExportsLogs!S$13</f>
        <v>19.446999999999999</v>
      </c>
      <c r="T81" s="289">
        <f>1000*ExportsLogs!T$13</f>
        <v>5.0599999999999996</v>
      </c>
      <c r="U81" s="289">
        <f>1000*ExportsLogs!U$13</f>
        <v>12.145999999999999</v>
      </c>
      <c r="V81" s="289">
        <f>1000*ExportsLogs!V$13</f>
        <v>0</v>
      </c>
      <c r="W81" s="289">
        <f>1000*ExportsLogs!W$13</f>
        <v>0</v>
      </c>
      <c r="X81" s="289">
        <f>1000*ExportsLogs!X$13</f>
        <v>0</v>
      </c>
      <c r="Y81" s="289">
        <f>1000*ExportsLogs!Y$13</f>
        <v>0</v>
      </c>
      <c r="Z81" s="289">
        <f>1000*ExportsLogs!Z$13</f>
        <v>0</v>
      </c>
      <c r="AA81" s="289">
        <f>1000*ExportsLogs!AA$13</f>
        <v>0</v>
      </c>
      <c r="AB81" s="289">
        <f>1000*ExportsLogs!AB$13</f>
        <v>0</v>
      </c>
      <c r="AE81" s="289"/>
      <c r="AF81" s="289"/>
      <c r="AG81" s="289"/>
      <c r="AH81" s="289"/>
      <c r="AI81" s="289"/>
      <c r="AJ81" s="289"/>
      <c r="AK81" s="289"/>
      <c r="AL81" s="289"/>
      <c r="AM81" s="289"/>
      <c r="AN81" s="289"/>
      <c r="AO81" s="289"/>
      <c r="AP81" s="289"/>
      <c r="AQ81" s="289"/>
      <c r="AR81" s="289"/>
      <c r="AS81" s="289"/>
      <c r="AT81" s="289"/>
      <c r="AU81" s="289"/>
      <c r="AV81" s="289"/>
      <c r="AW81" s="289"/>
      <c r="AX81" s="289"/>
      <c r="AY81" s="289"/>
      <c r="AZ81" s="289"/>
      <c r="BA81" s="289"/>
      <c r="BB81" s="289"/>
      <c r="BC81" s="289"/>
      <c r="BD81" s="289"/>
      <c r="BE81" s="294"/>
      <c r="BF81" s="158"/>
    </row>
    <row r="82" spans="1:58">
      <c r="A82" s="289" t="s">
        <v>16</v>
      </c>
      <c r="B82" s="289">
        <f t="shared" ref="B82:L82" si="17">B76-SUM(B78:B81)</f>
        <v>0</v>
      </c>
      <c r="C82" s="289">
        <f t="shared" ref="C82" si="18">C76-SUM(C78:C81)</f>
        <v>4.8899999999999944E-2</v>
      </c>
      <c r="D82" s="289">
        <f t="shared" si="17"/>
        <v>8.00000000000054E-2</v>
      </c>
      <c r="E82" s="289">
        <f t="shared" si="17"/>
        <v>0</v>
      </c>
      <c r="F82" s="289">
        <f t="shared" si="17"/>
        <v>5.6058799999999742E-2</v>
      </c>
      <c r="G82" s="289">
        <f t="shared" si="17"/>
        <v>0.15895149999999969</v>
      </c>
      <c r="H82" s="289">
        <f t="shared" si="17"/>
        <v>0.82889299999999899</v>
      </c>
      <c r="I82" s="289">
        <f t="shared" si="17"/>
        <v>0.51590203333333129</v>
      </c>
      <c r="J82" s="289">
        <f t="shared" si="17"/>
        <v>0.92347439999999814</v>
      </c>
      <c r="K82" s="289">
        <f t="shared" si="17"/>
        <v>0.77344340000000322</v>
      </c>
      <c r="L82" s="289">
        <f t="shared" si="17"/>
        <v>0.89288406666666731</v>
      </c>
      <c r="M82" s="289">
        <f>M76-SUM(M78:M81)</f>
        <v>3.0187825333333294</v>
      </c>
      <c r="N82" s="289">
        <f>N76-SUM(N78:N81)</f>
        <v>6.1039312000000336</v>
      </c>
      <c r="O82" s="289">
        <f>O76-SUM(O78:O81)</f>
        <v>5.941239600000003</v>
      </c>
      <c r="P82" s="289">
        <f t="shared" ref="P82:AB82" si="19">P76-SUM(P78:P81)</f>
        <v>5.9029211666666725</v>
      </c>
      <c r="Q82" s="289">
        <f t="shared" si="19"/>
        <v>20.959748399999967</v>
      </c>
      <c r="R82" s="289">
        <f t="shared" si="19"/>
        <v>36.454606500000068</v>
      </c>
      <c r="S82" s="289">
        <f t="shared" si="19"/>
        <v>30.933416200000011</v>
      </c>
      <c r="T82" s="289">
        <f t="shared" si="19"/>
        <v>32.147059999999954</v>
      </c>
      <c r="U82" s="289">
        <f t="shared" si="19"/>
        <v>16.989442999999881</v>
      </c>
      <c r="V82" s="289">
        <f t="shared" si="19"/>
        <v>17.29970899999995</v>
      </c>
      <c r="W82" s="289">
        <f t="shared" si="19"/>
        <v>14.75643180000003</v>
      </c>
      <c r="X82" s="289">
        <f t="shared" si="19"/>
        <v>0</v>
      </c>
      <c r="Y82" s="289">
        <f t="shared" si="19"/>
        <v>0</v>
      </c>
      <c r="Z82" s="289">
        <f t="shared" si="19"/>
        <v>0</v>
      </c>
      <c r="AA82" s="289">
        <f t="shared" si="19"/>
        <v>0</v>
      </c>
      <c r="AB82" s="289">
        <f t="shared" si="19"/>
        <v>0</v>
      </c>
      <c r="AE82" s="289"/>
      <c r="AF82" s="289"/>
      <c r="AG82" s="289"/>
      <c r="AH82" s="289"/>
      <c r="AI82" s="289"/>
      <c r="AJ82" s="289"/>
      <c r="AK82" s="289"/>
      <c r="AL82" s="289"/>
      <c r="AM82" s="289"/>
      <c r="AN82" s="289"/>
      <c r="AO82" s="289"/>
      <c r="AP82" s="289"/>
      <c r="AQ82" s="289"/>
      <c r="AR82" s="289"/>
      <c r="AS82" s="289"/>
      <c r="AT82" s="289"/>
      <c r="AU82" s="289"/>
      <c r="AV82" s="289"/>
      <c r="AW82" s="289"/>
      <c r="AX82" s="289"/>
      <c r="AY82" s="289"/>
      <c r="AZ82" s="289"/>
      <c r="BA82" s="289"/>
      <c r="BB82" s="289"/>
      <c r="BC82" s="289"/>
      <c r="BD82" s="289"/>
      <c r="BE82" s="294"/>
    </row>
    <row r="83" spans="1:58">
      <c r="A83" s="289"/>
      <c r="B83" s="289"/>
      <c r="C83" s="289"/>
      <c r="D83" s="289"/>
      <c r="E83" s="289"/>
      <c r="F83" s="289"/>
      <c r="G83" s="289"/>
      <c r="H83" s="289"/>
      <c r="I83" s="289"/>
      <c r="J83" s="289"/>
      <c r="K83" s="289"/>
      <c r="L83" s="289"/>
      <c r="M83" s="289"/>
      <c r="N83" s="289"/>
      <c r="O83" s="289"/>
      <c r="P83" s="289"/>
      <c r="Q83" s="289"/>
      <c r="R83" s="289"/>
      <c r="S83" s="289"/>
      <c r="T83" s="289"/>
      <c r="U83" s="289"/>
      <c r="V83" s="289"/>
      <c r="W83" s="289"/>
      <c r="X83" s="289"/>
      <c r="Y83" s="289"/>
      <c r="Z83" s="289"/>
      <c r="AA83" s="289"/>
      <c r="AB83" s="289"/>
      <c r="AE83" s="289"/>
      <c r="AF83" s="289"/>
      <c r="AG83" s="289"/>
      <c r="AH83" s="289"/>
      <c r="AI83" s="289"/>
      <c r="AJ83" s="289"/>
      <c r="AK83" s="289"/>
      <c r="AL83" s="289"/>
      <c r="AM83" s="289"/>
      <c r="AN83" s="289"/>
      <c r="AO83" s="289"/>
      <c r="AP83" s="289"/>
      <c r="AQ83" s="289"/>
      <c r="AR83" s="289"/>
      <c r="AS83" s="289"/>
      <c r="AT83" s="289"/>
      <c r="AU83" s="289"/>
      <c r="AV83" s="289"/>
      <c r="AW83" s="289"/>
      <c r="AX83" s="289"/>
      <c r="AY83" s="289"/>
      <c r="AZ83" s="289"/>
      <c r="BA83" s="289"/>
      <c r="BB83" s="289"/>
      <c r="BC83" s="289"/>
      <c r="BD83" s="289"/>
    </row>
    <row r="84" spans="1:58">
      <c r="A84" s="289"/>
      <c r="B84" s="289"/>
      <c r="C84" s="289"/>
      <c r="D84" s="289"/>
      <c r="E84" s="289"/>
      <c r="F84" s="289"/>
      <c r="G84" s="289"/>
      <c r="H84" s="289"/>
      <c r="I84" s="289"/>
      <c r="J84" s="289"/>
      <c r="K84" s="289"/>
      <c r="L84" s="289"/>
      <c r="M84" s="289"/>
      <c r="N84" s="289"/>
      <c r="O84" s="289"/>
      <c r="P84" s="289"/>
      <c r="Q84" s="289"/>
      <c r="R84" s="289"/>
      <c r="S84" s="289"/>
      <c r="T84" s="289"/>
      <c r="U84" s="289"/>
      <c r="V84" s="289"/>
      <c r="W84" s="289"/>
      <c r="X84" s="289"/>
      <c r="Y84" s="289"/>
      <c r="Z84" s="289"/>
      <c r="AA84" s="289"/>
      <c r="AB84" s="289"/>
      <c r="AE84" s="289"/>
      <c r="AF84" s="289"/>
      <c r="AG84" s="289"/>
      <c r="AH84" s="289"/>
      <c r="AI84" s="289"/>
      <c r="AJ84" s="289"/>
      <c r="AK84" s="289"/>
      <c r="AL84" s="289"/>
      <c r="AM84" s="289"/>
      <c r="AN84" s="289"/>
      <c r="AO84" s="289"/>
      <c r="AP84" s="289"/>
      <c r="AQ84" s="289"/>
      <c r="AR84" s="289"/>
      <c r="AS84" s="289"/>
      <c r="AT84" s="289"/>
      <c r="AU84" s="289"/>
      <c r="AV84" s="289"/>
      <c r="AW84" s="289"/>
      <c r="AX84" s="289"/>
      <c r="AY84" s="289"/>
      <c r="AZ84" s="289"/>
      <c r="BA84" s="289"/>
      <c r="BB84" s="289"/>
      <c r="BC84" s="289"/>
      <c r="BD84" s="289"/>
    </row>
    <row r="85" spans="1:58">
      <c r="A85" s="289"/>
      <c r="B85" s="289"/>
      <c r="C85" s="289"/>
      <c r="D85" s="289"/>
      <c r="E85" s="289"/>
      <c r="F85" s="289"/>
      <c r="G85" s="289"/>
      <c r="H85" s="289"/>
      <c r="I85" s="289"/>
      <c r="J85" s="289"/>
      <c r="K85" s="289"/>
      <c r="L85" s="289"/>
      <c r="M85" s="289"/>
      <c r="N85" s="289"/>
      <c r="O85" s="289"/>
      <c r="P85" s="289"/>
      <c r="Q85" s="289"/>
      <c r="R85" s="289"/>
      <c r="S85" s="289"/>
      <c r="T85" s="289"/>
      <c r="U85" s="289"/>
      <c r="V85" s="289"/>
      <c r="W85" s="289"/>
      <c r="X85" s="289"/>
      <c r="Y85" s="289"/>
      <c r="Z85" s="289"/>
      <c r="AA85" s="289"/>
      <c r="AB85" s="289"/>
      <c r="AE85" s="289"/>
      <c r="AF85" s="289"/>
      <c r="AG85" s="289"/>
      <c r="AH85" s="289"/>
      <c r="AI85" s="289"/>
      <c r="AJ85" s="289"/>
      <c r="AK85" s="289"/>
      <c r="AL85" s="289"/>
      <c r="AM85" s="289"/>
      <c r="AN85" s="289"/>
      <c r="AO85" s="289"/>
      <c r="AP85" s="289"/>
      <c r="AQ85" s="289"/>
      <c r="AR85" s="289"/>
      <c r="AS85" s="289"/>
      <c r="AT85" s="289"/>
      <c r="AU85" s="289"/>
      <c r="AV85" s="289"/>
      <c r="AW85" s="289"/>
      <c r="AX85" s="289"/>
      <c r="AY85" s="289"/>
      <c r="AZ85" s="289"/>
      <c r="BA85" s="289"/>
      <c r="BB85" s="289"/>
      <c r="BC85" s="289"/>
      <c r="BD85" s="289"/>
    </row>
    <row r="86" spans="1:58">
      <c r="A86" s="289"/>
      <c r="B86" s="289"/>
      <c r="C86" s="289"/>
      <c r="D86" s="289"/>
      <c r="E86" s="289"/>
      <c r="F86" s="289"/>
      <c r="G86" s="289"/>
      <c r="H86" s="289"/>
      <c r="I86" s="289"/>
      <c r="J86" s="289"/>
      <c r="K86" s="289"/>
      <c r="L86" s="289"/>
      <c r="M86" s="289"/>
      <c r="N86" s="289"/>
      <c r="O86" s="289"/>
      <c r="P86" s="289"/>
      <c r="Q86" s="289"/>
      <c r="R86" s="289"/>
      <c r="S86" s="289"/>
      <c r="T86" s="289"/>
      <c r="U86" s="289"/>
      <c r="V86" s="289"/>
      <c r="W86" s="289"/>
      <c r="X86" s="289"/>
      <c r="Y86" s="289"/>
      <c r="Z86" s="289"/>
      <c r="AA86" s="289"/>
      <c r="AB86" s="289"/>
      <c r="AE86" s="289"/>
      <c r="AF86" s="289"/>
      <c r="AG86" s="289"/>
      <c r="AH86" s="289"/>
      <c r="AI86" s="289"/>
      <c r="AJ86" s="289"/>
      <c r="AK86" s="289"/>
      <c r="AL86" s="289"/>
      <c r="AM86" s="289"/>
      <c r="AN86" s="289"/>
      <c r="AO86" s="289"/>
      <c r="AP86" s="289"/>
      <c r="AQ86" s="289"/>
      <c r="AR86" s="289"/>
      <c r="AS86" s="289"/>
      <c r="AT86" s="289"/>
      <c r="AU86" s="289"/>
      <c r="AV86" s="289"/>
      <c r="AW86" s="289"/>
      <c r="AX86" s="289"/>
      <c r="AY86" s="289"/>
      <c r="AZ86" s="289"/>
      <c r="BA86" s="289"/>
      <c r="BB86" s="289"/>
      <c r="BC86" s="289"/>
      <c r="BD86" s="289"/>
    </row>
    <row r="87" spans="1:58">
      <c r="A87" s="289"/>
      <c r="B87" s="289"/>
      <c r="C87" s="289"/>
      <c r="D87" s="289"/>
      <c r="E87" s="289"/>
      <c r="F87" s="289"/>
      <c r="G87" s="289"/>
      <c r="H87" s="289"/>
      <c r="I87" s="289"/>
      <c r="J87" s="289"/>
      <c r="K87" s="289"/>
      <c r="L87" s="289"/>
      <c r="M87" s="289"/>
      <c r="N87" s="289"/>
      <c r="O87" s="289"/>
      <c r="P87" s="289"/>
      <c r="Q87" s="289"/>
      <c r="R87" s="289"/>
      <c r="S87" s="289"/>
      <c r="T87" s="289"/>
      <c r="U87" s="289"/>
      <c r="V87" s="289"/>
      <c r="W87" s="289"/>
      <c r="X87" s="289"/>
      <c r="Y87" s="289"/>
      <c r="Z87" s="289"/>
      <c r="AA87" s="289"/>
      <c r="AB87" s="289"/>
      <c r="AE87" s="289"/>
      <c r="AF87" s="289"/>
      <c r="AG87" s="289"/>
      <c r="AH87" s="289"/>
      <c r="AI87" s="289"/>
      <c r="AJ87" s="289"/>
      <c r="AK87" s="289"/>
      <c r="AL87" s="289"/>
      <c r="AM87" s="289"/>
      <c r="AN87" s="289"/>
      <c r="AO87" s="289"/>
      <c r="AP87" s="289"/>
      <c r="AQ87" s="289"/>
      <c r="AR87" s="289"/>
      <c r="AS87" s="289"/>
      <c r="AT87" s="289"/>
      <c r="AU87" s="289"/>
      <c r="AV87" s="289"/>
      <c r="AW87" s="289"/>
      <c r="AX87" s="289"/>
      <c r="AY87" s="289"/>
      <c r="AZ87" s="289"/>
      <c r="BA87" s="289"/>
      <c r="BB87" s="289"/>
      <c r="BC87" s="289"/>
      <c r="BD87" s="289"/>
    </row>
    <row r="88" spans="1:58">
      <c r="A88" s="289" t="str">
        <f>A78</f>
        <v>EU-28</v>
      </c>
      <c r="B88" s="289"/>
      <c r="C88" s="289"/>
      <c r="D88" s="289"/>
      <c r="E88" s="289"/>
      <c r="F88" s="289"/>
      <c r="G88" s="289"/>
      <c r="H88" s="289"/>
      <c r="I88" s="289"/>
      <c r="J88" s="289"/>
      <c r="K88" s="289"/>
      <c r="L88" s="289"/>
      <c r="M88" s="289"/>
      <c r="N88" s="289"/>
      <c r="O88" s="289"/>
      <c r="P88" s="289"/>
      <c r="Q88" s="289"/>
      <c r="R88" s="289"/>
      <c r="S88" s="289"/>
      <c r="T88" s="289"/>
      <c r="U88" s="289"/>
      <c r="V88" s="289"/>
      <c r="W88" s="289"/>
      <c r="X88" s="289"/>
      <c r="Y88" s="289"/>
      <c r="Z88" s="289"/>
      <c r="AA88" s="289"/>
      <c r="AB88" s="289"/>
      <c r="AE88" s="289">
        <f>ExportsLogs!AD$15</f>
        <v>0.53797963494899992</v>
      </c>
      <c r="AF88" s="289">
        <f>ExportsLogs!AE$15</f>
        <v>0.6324709288</v>
      </c>
      <c r="AG88" s="289">
        <f>ExportsLogs!AF$15</f>
        <v>1.1309517840000001</v>
      </c>
      <c r="AH88" s="289">
        <f>ExportsLogs!AG$15</f>
        <v>1.0568665856000001</v>
      </c>
      <c r="AI88" s="289">
        <f>ExportsLogs!AH$15</f>
        <v>0.55391339250000005</v>
      </c>
      <c r="AJ88" s="289">
        <f>ExportsLogs!AI$15</f>
        <v>0.96164078009999998</v>
      </c>
      <c r="AK88" s="289">
        <f>ExportsLogs!AJ$15</f>
        <v>1.2158690492000002</v>
      </c>
      <c r="AL88" s="289">
        <f>ExportsLogs!AK$15</f>
        <v>1.1188200095</v>
      </c>
      <c r="AM88" s="289">
        <f>ExportsLogs!AL$15</f>
        <v>0.83074755160000013</v>
      </c>
      <c r="AN88" s="289">
        <f>ExportsLogs!AM$15</f>
        <v>3.1681487199999997E-2</v>
      </c>
      <c r="AO88" s="289">
        <f>ExportsLogs!AN$15</f>
        <v>3.8953043100000001E-2</v>
      </c>
      <c r="AP88" s="289">
        <f>ExportsLogs!AO$15</f>
        <v>4.0845455999999995E-2</v>
      </c>
      <c r="AQ88" s="289">
        <f>ExportsLogs!AP$15</f>
        <v>0.59905341759999997</v>
      </c>
      <c r="AR88" s="289">
        <f>ExportsLogs!AQ$15</f>
        <v>0.58189506209999997</v>
      </c>
      <c r="AS88" s="289">
        <f>ExportsLogs!AR$15</f>
        <v>0.49643919400000008</v>
      </c>
      <c r="AT88" s="289">
        <f>ExportsLogs!AS$15</f>
        <v>1.3028214989999998</v>
      </c>
      <c r="AU88" s="289">
        <f>ExportsLogs!AT$15</f>
        <v>1.0433761159000001</v>
      </c>
      <c r="AV88" s="289">
        <f>ExportsLogs!AU$15</f>
        <v>1.9299851285</v>
      </c>
      <c r="AW88" s="289">
        <f>ExportsLogs!AV$15</f>
        <v>0.93732899400000003</v>
      </c>
      <c r="AX88" s="289">
        <f>ExportsLogs!AW$15</f>
        <v>0.81013033600000017</v>
      </c>
      <c r="AY88" s="289">
        <f>ExportsLogs!AX$15</f>
        <v>0.17262522319285717</v>
      </c>
      <c r="AZ88" s="289">
        <f>ExportsLogs!AY$15</f>
        <v>0</v>
      </c>
      <c r="BA88" s="289">
        <f>ExportsLogs!AZ$15</f>
        <v>0</v>
      </c>
      <c r="BB88" s="289">
        <f>ExportsLogs!BA$15</f>
        <v>0</v>
      </c>
      <c r="BC88" s="289">
        <f>ExportsLogs!BB$15</f>
        <v>0</v>
      </c>
      <c r="BD88" s="289">
        <f>ExportsLogs!BC$15</f>
        <v>0</v>
      </c>
    </row>
    <row r="89" spans="1:58">
      <c r="A89" s="292" t="str">
        <f>A79</f>
        <v xml:space="preserve">China </v>
      </c>
      <c r="B89" s="289"/>
      <c r="C89" s="289"/>
      <c r="D89" s="289"/>
      <c r="E89" s="289"/>
      <c r="F89" s="289"/>
      <c r="G89" s="289"/>
      <c r="H89" s="289"/>
      <c r="I89" s="289"/>
      <c r="J89" s="289"/>
      <c r="K89" s="289"/>
      <c r="L89" s="289"/>
      <c r="M89" s="289"/>
      <c r="N89" s="289"/>
      <c r="O89" s="289"/>
      <c r="P89" s="289"/>
      <c r="Q89" s="289"/>
      <c r="R89" s="289"/>
      <c r="S89" s="289"/>
      <c r="T89" s="289"/>
      <c r="U89" s="289"/>
      <c r="V89" s="289"/>
      <c r="W89" s="289"/>
      <c r="X89" s="289"/>
      <c r="Y89" s="289"/>
      <c r="Z89" s="289"/>
      <c r="AA89" s="289"/>
      <c r="AB89" s="289"/>
      <c r="AE89" s="289">
        <f>ExportsLogs!AD$11</f>
        <v>0</v>
      </c>
      <c r="AF89" s="289">
        <f>ExportsLogs!AE$11</f>
        <v>2.5529999999999999</v>
      </c>
      <c r="AG89" s="289">
        <f>ExportsLogs!AF$11</f>
        <v>0.768154</v>
      </c>
      <c r="AH89" s="289">
        <f>ExportsLogs!AG$11</f>
        <v>9.8000000000000004E-2</v>
      </c>
      <c r="AI89" s="289">
        <f>ExportsLogs!AH$11</f>
        <v>0.13600000000000001</v>
      </c>
      <c r="AJ89" s="289">
        <f>ExportsLogs!AI$11</f>
        <v>0.97299999999999998</v>
      </c>
      <c r="AK89" s="289">
        <f>ExportsLogs!AJ$11</f>
        <v>2.658039</v>
      </c>
      <c r="AL89" s="289">
        <f>ExportsLogs!AK$11</f>
        <v>1.6764269999999999</v>
      </c>
      <c r="AM89" s="289">
        <f>ExportsLogs!AL$11</f>
        <v>2.4048080000000001</v>
      </c>
      <c r="AN89" s="289">
        <f>ExportsLogs!AM$11</f>
        <v>4.5912959999999998</v>
      </c>
      <c r="AO89" s="289">
        <f>ExportsLogs!AN$11</f>
        <v>7.304835999999999</v>
      </c>
      <c r="AP89" s="289">
        <f>ExportsLogs!AO$11</f>
        <v>15.019606000000001</v>
      </c>
      <c r="AQ89" s="289">
        <f>ExportsLogs!AP$11</f>
        <v>22.144252999999996</v>
      </c>
      <c r="AR89" s="289">
        <f>ExportsLogs!AQ$11</f>
        <v>18.736195000000002</v>
      </c>
      <c r="AS89" s="289">
        <f>ExportsLogs!AR$11</f>
        <v>37.535346999999994</v>
      </c>
      <c r="AT89" s="289">
        <f>ExportsLogs!AS$11</f>
        <v>28.870994999999997</v>
      </c>
      <c r="AU89" s="289">
        <f>ExportsLogs!AT$11</f>
        <v>22.791992999999998</v>
      </c>
      <c r="AV89" s="289">
        <f>ExportsLogs!AU$11</f>
        <v>23.621944000000003</v>
      </c>
      <c r="AW89" s="289">
        <f>ExportsLogs!AV$11</f>
        <v>49.682955</v>
      </c>
      <c r="AX89" s="289">
        <f>ExportsLogs!AW$11</f>
        <v>47.667041999999995</v>
      </c>
      <c r="AY89" s="289">
        <f>ExportsLogs!AX$11</f>
        <v>56.520923999999987</v>
      </c>
      <c r="AZ89" s="289">
        <f>ExportsLogs!AY$11</f>
        <v>0</v>
      </c>
      <c r="BA89" s="289">
        <f>ExportsLogs!AZ$11</f>
        <v>0</v>
      </c>
      <c r="BB89" s="289">
        <f>ExportsLogs!BA$11</f>
        <v>0</v>
      </c>
      <c r="BC89" s="289">
        <f>ExportsLogs!BB$11</f>
        <v>0</v>
      </c>
      <c r="BD89" s="289">
        <f>ExportsLogs!BC$11</f>
        <v>0</v>
      </c>
      <c r="BF89" s="158"/>
    </row>
    <row r="90" spans="1:58">
      <c r="A90" s="292" t="str">
        <f>A80</f>
        <v xml:space="preserve">India </v>
      </c>
      <c r="B90" s="289"/>
      <c r="C90" s="289"/>
      <c r="D90" s="289"/>
      <c r="E90" s="289"/>
      <c r="F90" s="289"/>
      <c r="G90" s="289"/>
      <c r="H90" s="289"/>
      <c r="I90" s="289"/>
      <c r="J90" s="289"/>
      <c r="K90" s="289"/>
      <c r="L90" s="289"/>
      <c r="M90" s="289"/>
      <c r="N90" s="289"/>
      <c r="O90" s="289"/>
      <c r="P90" s="289"/>
      <c r="Q90" s="289"/>
      <c r="R90" s="289"/>
      <c r="S90" s="289"/>
      <c r="T90" s="289"/>
      <c r="U90" s="289"/>
      <c r="V90" s="289"/>
      <c r="W90" s="289"/>
      <c r="X90" s="289"/>
      <c r="Y90" s="289"/>
      <c r="Z90" s="289"/>
      <c r="AA90" s="289"/>
      <c r="AB90" s="289"/>
      <c r="AE90" s="289">
        <f>ExportsLogs!AD$21</f>
        <v>0</v>
      </c>
      <c r="AF90" s="289">
        <f>ExportsLogs!AE$21</f>
        <v>0</v>
      </c>
      <c r="AG90" s="289">
        <f>ExportsLogs!AF$21</f>
        <v>0</v>
      </c>
      <c r="AH90" s="289">
        <f>ExportsLogs!AG$21</f>
        <v>1.3335E-2</v>
      </c>
      <c r="AI90" s="289">
        <f>ExportsLogs!AH$21</f>
        <v>5.3442999999999997E-2</v>
      </c>
      <c r="AJ90" s="289">
        <f>ExportsLogs!AI$21</f>
        <v>2.4067999999999999E-2</v>
      </c>
      <c r="AK90" s="289">
        <f>ExportsLogs!AJ$21</f>
        <v>4.0682999999999997E-2</v>
      </c>
      <c r="AL90" s="289">
        <f>ExportsLogs!AK$21</f>
        <v>0.29855299999999996</v>
      </c>
      <c r="AM90" s="289">
        <f>ExportsLogs!AL$21</f>
        <v>0.166351</v>
      </c>
      <c r="AN90" s="289">
        <f>ExportsLogs!AM$21</f>
        <v>0.36363899999999999</v>
      </c>
      <c r="AO90" s="289">
        <f>ExportsLogs!AN$21</f>
        <v>0.338312</v>
      </c>
      <c r="AP90" s="289">
        <f>ExportsLogs!AO$21</f>
        <v>2.9993369999999997</v>
      </c>
      <c r="AQ90" s="289">
        <f>ExportsLogs!AP$21</f>
        <v>9.1980120000000003</v>
      </c>
      <c r="AR90" s="289">
        <f>ExportsLogs!AQ$21</f>
        <v>13.805911</v>
      </c>
      <c r="AS90" s="289">
        <f>ExportsLogs!AR$21</f>
        <v>20.883094999999997</v>
      </c>
      <c r="AT90" s="289">
        <f>ExportsLogs!AS$21</f>
        <v>28.105004999999998</v>
      </c>
      <c r="AU90" s="289">
        <f>ExportsLogs!AT$21</f>
        <v>37.182293999999999</v>
      </c>
      <c r="AV90" s="289">
        <f>ExportsLogs!AU$21</f>
        <v>81.631005000000002</v>
      </c>
      <c r="AW90" s="289">
        <f>ExportsLogs!AV$21</f>
        <v>88.713674999999995</v>
      </c>
      <c r="AX90" s="289">
        <f>ExportsLogs!AW$21</f>
        <v>64.789864999999992</v>
      </c>
      <c r="AY90" s="289">
        <f>ExportsLogs!AX$21</f>
        <v>29.329304999999998</v>
      </c>
      <c r="AZ90" s="289">
        <f>ExportsLogs!AY$21</f>
        <v>0</v>
      </c>
      <c r="BA90" s="289">
        <f>ExportsLogs!AZ$21</f>
        <v>0</v>
      </c>
      <c r="BB90" s="289">
        <f>ExportsLogs!BA$21</f>
        <v>0</v>
      </c>
      <c r="BC90" s="289">
        <f>ExportsLogs!BB$21</f>
        <v>0</v>
      </c>
      <c r="BD90" s="289">
        <f>ExportsLogs!BC$21</f>
        <v>0</v>
      </c>
      <c r="BF90" s="158"/>
    </row>
    <row r="91" spans="1:58">
      <c r="A91" s="292" t="str">
        <f>A81</f>
        <v xml:space="preserve">Taiwan </v>
      </c>
      <c r="B91" s="289"/>
      <c r="C91" s="289"/>
      <c r="D91" s="289"/>
      <c r="E91" s="289"/>
      <c r="F91" s="289"/>
      <c r="G91" s="289"/>
      <c r="H91" s="289"/>
      <c r="I91" s="289"/>
      <c r="J91" s="289"/>
      <c r="K91" s="289"/>
      <c r="L91" s="289"/>
      <c r="M91" s="289"/>
      <c r="N91" s="289"/>
      <c r="O91" s="289"/>
      <c r="P91" s="289"/>
      <c r="Q91" s="289"/>
      <c r="R91" s="289"/>
      <c r="S91" s="289"/>
      <c r="T91" s="289"/>
      <c r="U91" s="289"/>
      <c r="V91" s="289"/>
      <c r="W91" s="289"/>
      <c r="X91" s="289"/>
      <c r="Y91" s="289"/>
      <c r="Z91" s="289"/>
      <c r="AA91" s="289"/>
      <c r="AB91" s="289"/>
      <c r="AE91" s="289">
        <f>ExportsLogs!AD$13</f>
        <v>0</v>
      </c>
      <c r="AF91" s="289">
        <f>ExportsLogs!AE$13</f>
        <v>0</v>
      </c>
      <c r="AG91" s="289">
        <f>ExportsLogs!AF$13</f>
        <v>7.8E-2</v>
      </c>
      <c r="AH91" s="289">
        <f>ExportsLogs!AG$13</f>
        <v>0.17899999999999999</v>
      </c>
      <c r="AI91" s="289">
        <f>ExportsLogs!AH$13</f>
        <v>2.3E-2</v>
      </c>
      <c r="AJ91" s="289">
        <f>ExportsLogs!AI$13</f>
        <v>5.9116119752035456E-2</v>
      </c>
      <c r="AK91" s="289">
        <f>ExportsLogs!AJ$13</f>
        <v>4.2976655810275093E-2</v>
      </c>
      <c r="AL91" s="289">
        <f>ExportsLogs!AK$13</f>
        <v>0</v>
      </c>
      <c r="AM91" s="289">
        <f>ExportsLogs!AL$13</f>
        <v>0.96150867676264173</v>
      </c>
      <c r="AN91" s="289">
        <f>ExportsLogs!AM$13</f>
        <v>2.0351100575549079</v>
      </c>
      <c r="AO91" s="289">
        <f>ExportsLogs!AN$13</f>
        <v>3.1800911884246075</v>
      </c>
      <c r="AP91" s="289">
        <f>ExportsLogs!AO$13</f>
        <v>2.3732655613761064</v>
      </c>
      <c r="AQ91" s="289">
        <f>ExportsLogs!AP$13</f>
        <v>2.5049174205268607</v>
      </c>
      <c r="AR91" s="289">
        <f>ExportsLogs!AQ$13</f>
        <v>2.4499999999999997</v>
      </c>
      <c r="AS91" s="289">
        <f>ExportsLogs!AR$13</f>
        <v>2.1070000000000002</v>
      </c>
      <c r="AT91" s="289">
        <f>ExportsLogs!AS$13</f>
        <v>4.5979999999999999</v>
      </c>
      <c r="AU91" s="289">
        <f>ExportsLogs!AT$13</f>
        <v>6.0854509999999999</v>
      </c>
      <c r="AV91" s="289">
        <f>ExportsLogs!AU$13</f>
        <v>1.649</v>
      </c>
      <c r="AW91" s="289">
        <f>ExportsLogs!AV$13</f>
        <v>4.0860000000000003</v>
      </c>
      <c r="AX91" s="289">
        <f>ExportsLogs!AW$13</f>
        <v>0</v>
      </c>
      <c r="AY91" s="289">
        <f>ExportsLogs!AX$13</f>
        <v>0</v>
      </c>
      <c r="AZ91" s="289">
        <f>ExportsLogs!AY$13</f>
        <v>0</v>
      </c>
      <c r="BA91" s="289">
        <f>ExportsLogs!AZ$13</f>
        <v>0</v>
      </c>
      <c r="BB91" s="289">
        <f>ExportsLogs!BA$13</f>
        <v>0</v>
      </c>
      <c r="BC91" s="289">
        <f>ExportsLogs!BB$13</f>
        <v>0</v>
      </c>
      <c r="BD91" s="289">
        <f>ExportsLogs!BC$13</f>
        <v>0</v>
      </c>
      <c r="BF91" s="158"/>
    </row>
    <row r="92" spans="1:58">
      <c r="A92" s="289" t="str">
        <f>A82</f>
        <v>Others</v>
      </c>
      <c r="B92" s="289"/>
      <c r="C92" s="289"/>
      <c r="D92" s="289"/>
      <c r="E92" s="289"/>
      <c r="F92" s="289"/>
      <c r="G92" s="289"/>
      <c r="H92" s="289"/>
      <c r="I92" s="289"/>
      <c r="J92" s="289"/>
      <c r="K92" s="289"/>
      <c r="L92" s="289"/>
      <c r="M92" s="289"/>
      <c r="N92" s="289"/>
      <c r="O92" s="289"/>
      <c r="P92" s="289"/>
      <c r="Q92" s="289"/>
      <c r="R92" s="289"/>
      <c r="S92" s="289"/>
      <c r="T92" s="289"/>
      <c r="U92" s="289"/>
      <c r="V92" s="289"/>
      <c r="W92" s="289"/>
      <c r="X92" s="289"/>
      <c r="Y92" s="289"/>
      <c r="Z92" s="289"/>
      <c r="AA92" s="289"/>
      <c r="AB92" s="289"/>
      <c r="AE92" s="289">
        <f t="shared" ref="AE92:AN92" si="20">AE76-SUM(AE88:AE91)</f>
        <v>2.1953E-2</v>
      </c>
      <c r="AF92" s="289">
        <f t="shared" si="20"/>
        <v>4.8473999999999684E-2</v>
      </c>
      <c r="AG92" s="289">
        <f t="shared" si="20"/>
        <v>0</v>
      </c>
      <c r="AH92" s="289">
        <f t="shared" si="20"/>
        <v>9.1819999999998014E-3</v>
      </c>
      <c r="AI92" s="289">
        <f t="shared" si="20"/>
        <v>5.4853499999999888E-2</v>
      </c>
      <c r="AJ92" s="289">
        <f t="shared" si="20"/>
        <v>0.29230916733649925</v>
      </c>
      <c r="AK92" s="289">
        <f t="shared" si="20"/>
        <v>0.14478345637583878</v>
      </c>
      <c r="AL92" s="289">
        <f t="shared" si="20"/>
        <v>0.42208465683167207</v>
      </c>
      <c r="AM92" s="289">
        <f t="shared" si="20"/>
        <v>0.19776099999999985</v>
      </c>
      <c r="AN92" s="289">
        <f t="shared" si="20"/>
        <v>0.33102173895970388</v>
      </c>
      <c r="AO92" s="289">
        <f>AO76-SUM(AO88:AO91)</f>
        <v>1.5434458650622194</v>
      </c>
      <c r="AP92" s="289">
        <f>AP76-SUM(AP88:AP91)</f>
        <v>0.82490442855712232</v>
      </c>
      <c r="AQ92" s="289">
        <f t="shared" ref="AQ92:BC92" si="21">AQ76-SUM(AQ88:AQ91)</f>
        <v>2.3520438501800101</v>
      </c>
      <c r="AR92" s="289">
        <f t="shared" si="21"/>
        <v>2.2885950177773395</v>
      </c>
      <c r="AS92" s="289">
        <f t="shared" si="21"/>
        <v>12.168176230530349</v>
      </c>
      <c r="AT92" s="289">
        <f t="shared" si="21"/>
        <v>15.783269749684486</v>
      </c>
      <c r="AU92" s="289">
        <f t="shared" si="21"/>
        <v>14.964630611317432</v>
      </c>
      <c r="AV92" s="289">
        <f t="shared" si="21"/>
        <v>12.738478756914006</v>
      </c>
      <c r="AW92" s="289">
        <f t="shared" si="21"/>
        <v>4.0141782307277367</v>
      </c>
      <c r="AX92" s="289">
        <f t="shared" si="21"/>
        <v>4.3117169227981265</v>
      </c>
      <c r="AY92" s="289">
        <f t="shared" si="21"/>
        <v>4.9707764578187295</v>
      </c>
      <c r="AZ92" s="289">
        <f t="shared" si="21"/>
        <v>0</v>
      </c>
      <c r="BA92" s="289">
        <f t="shared" si="21"/>
        <v>0</v>
      </c>
      <c r="BB92" s="289">
        <f t="shared" si="21"/>
        <v>0</v>
      </c>
      <c r="BC92" s="289">
        <f t="shared" si="21"/>
        <v>0</v>
      </c>
      <c r="BD92" s="289">
        <f>BD76-SUM(BD88:BD91)</f>
        <v>0</v>
      </c>
    </row>
    <row r="93" spans="1:58">
      <c r="A93" s="289"/>
      <c r="B93" s="289"/>
      <c r="C93" s="289"/>
      <c r="D93" s="289"/>
      <c r="E93" s="289"/>
      <c r="F93" s="289"/>
      <c r="G93" s="289"/>
      <c r="H93" s="289"/>
      <c r="I93" s="289"/>
      <c r="J93" s="289"/>
      <c r="K93" s="289"/>
      <c r="L93" s="289"/>
      <c r="M93" s="289"/>
      <c r="N93" s="289"/>
      <c r="O93" s="289"/>
      <c r="P93" s="289"/>
      <c r="Q93" s="289"/>
      <c r="R93" s="289"/>
      <c r="S93" s="289"/>
      <c r="T93" s="289"/>
      <c r="U93" s="289"/>
      <c r="V93" s="289"/>
      <c r="W93" s="289"/>
      <c r="X93" s="289"/>
      <c r="Y93" s="289"/>
      <c r="Z93" s="289"/>
      <c r="AA93" s="289"/>
      <c r="AB93" s="289"/>
      <c r="AE93" s="297"/>
      <c r="AF93" s="297"/>
      <c r="AG93" s="297"/>
      <c r="AH93" s="297"/>
      <c r="AI93" s="297"/>
      <c r="AJ93" s="297"/>
      <c r="AK93" s="297"/>
      <c r="AL93" s="297"/>
      <c r="AM93" s="297"/>
      <c r="AN93" s="297"/>
      <c r="AO93" s="297"/>
      <c r="AP93" s="297"/>
      <c r="AQ93" s="297"/>
      <c r="AR93" s="297"/>
      <c r="AS93" s="297"/>
      <c r="AT93" s="297"/>
      <c r="AU93" s="297"/>
      <c r="AV93" s="297"/>
      <c r="AW93" s="297"/>
      <c r="AX93" s="297"/>
      <c r="AY93" s="297"/>
      <c r="AZ93" s="297"/>
      <c r="BA93" s="297"/>
      <c r="BB93" s="297"/>
      <c r="BC93" s="297"/>
      <c r="BD93" s="297"/>
    </row>
    <row r="94" spans="1:58" ht="13">
      <c r="A94" s="290" t="s">
        <v>107</v>
      </c>
      <c r="B94" s="289"/>
      <c r="C94" s="289"/>
      <c r="D94" s="289"/>
      <c r="E94" s="289"/>
      <c r="F94" s="289"/>
      <c r="G94" s="289"/>
      <c r="H94" s="289"/>
      <c r="I94" s="289"/>
      <c r="J94" s="289"/>
      <c r="K94" s="289"/>
      <c r="L94" s="289"/>
      <c r="M94" s="289"/>
      <c r="N94" s="289"/>
      <c r="O94" s="289"/>
      <c r="P94" s="289"/>
      <c r="Q94" s="289"/>
      <c r="R94" s="289"/>
      <c r="S94" s="289"/>
      <c r="T94" s="289"/>
      <c r="U94" s="289"/>
      <c r="V94" s="289"/>
      <c r="W94" s="289"/>
      <c r="X94" s="289"/>
      <c r="Y94" s="289"/>
      <c r="Z94" s="289"/>
      <c r="AA94" s="289"/>
      <c r="AB94" s="289"/>
      <c r="AE94" s="297"/>
      <c r="AF94" s="297"/>
      <c r="AG94" s="297"/>
      <c r="AH94" s="297"/>
      <c r="AI94" s="297"/>
      <c r="AJ94" s="297"/>
      <c r="AK94" s="297"/>
      <c r="AL94" s="297"/>
      <c r="AM94" s="297"/>
      <c r="AN94" s="297"/>
      <c r="AO94" s="297"/>
      <c r="AP94" s="297"/>
      <c r="AQ94" s="297"/>
      <c r="AR94" s="297"/>
      <c r="AS94" s="297"/>
      <c r="AT94" s="297"/>
      <c r="AU94" s="297"/>
      <c r="AV94" s="297"/>
      <c r="AW94" s="297"/>
      <c r="AX94" s="297"/>
      <c r="AY94" s="297"/>
      <c r="AZ94" s="297"/>
      <c r="BA94" s="297"/>
      <c r="BB94" s="297"/>
      <c r="BC94" s="297"/>
      <c r="BD94" s="297"/>
    </row>
    <row r="95" spans="1:58">
      <c r="B95" s="296" t="s">
        <v>82</v>
      </c>
      <c r="C95" s="296"/>
      <c r="D95" s="296"/>
      <c r="E95" s="296"/>
      <c r="F95" s="296"/>
      <c r="G95" s="296"/>
      <c r="H95" s="296"/>
      <c r="I95" s="296"/>
      <c r="J95" s="296"/>
      <c r="K95" s="296"/>
      <c r="L95" s="296"/>
      <c r="M95" s="296"/>
      <c r="N95" s="296"/>
      <c r="O95" s="296"/>
      <c r="P95" s="296"/>
      <c r="Q95" s="296"/>
      <c r="R95" s="296"/>
      <c r="S95" s="296"/>
      <c r="T95" s="296"/>
      <c r="U95" s="296"/>
      <c r="V95" s="296"/>
      <c r="W95" s="296"/>
      <c r="X95" s="296"/>
      <c r="Y95" s="296"/>
      <c r="Z95" s="296"/>
      <c r="AA95" s="296"/>
      <c r="AB95" s="296"/>
      <c r="AE95" s="291" t="s">
        <v>34</v>
      </c>
      <c r="AF95" s="291"/>
      <c r="AG95" s="291"/>
      <c r="AH95" s="291"/>
      <c r="AI95" s="291"/>
      <c r="AJ95" s="291"/>
      <c r="AK95" s="291"/>
      <c r="AL95" s="291"/>
      <c r="AM95" s="291"/>
      <c r="AN95" s="291"/>
      <c r="AO95" s="291"/>
      <c r="AP95" s="291"/>
      <c r="AQ95" s="291"/>
      <c r="AR95" s="291"/>
      <c r="AS95" s="291"/>
      <c r="AT95" s="291"/>
      <c r="AU95" s="291"/>
      <c r="AV95" s="291"/>
      <c r="AW95" s="291"/>
      <c r="AX95" s="291"/>
      <c r="AY95" s="291"/>
      <c r="AZ95" s="291"/>
      <c r="BA95" s="291"/>
      <c r="BB95" s="291"/>
      <c r="BC95" s="291"/>
      <c r="BD95" s="291"/>
    </row>
    <row r="96" spans="1:58">
      <c r="A96" s="292" t="s">
        <v>2</v>
      </c>
      <c r="B96" s="289">
        <f>1000*ExportsSawnWood!C$6</f>
        <v>4.9078399999999993</v>
      </c>
      <c r="C96" s="289"/>
      <c r="D96" s="289">
        <f>1000*ExportsSawnWood!D$6</f>
        <v>3.9121920000000001</v>
      </c>
      <c r="E96" s="289">
        <f>1000*ExportsSawnWood!E$6</f>
        <v>7.127171999999999</v>
      </c>
      <c r="F96" s="289">
        <f>1000*ExportsSawnWood!F$6</f>
        <v>6.60886</v>
      </c>
      <c r="G96" s="289">
        <f>1000*ExportsSawnWood!G$6</f>
        <v>5.7626273000000001</v>
      </c>
      <c r="H96" s="289">
        <f>1000*ExportsSawnWood!H$6</f>
        <v>5.7823065999999983</v>
      </c>
      <c r="I96" s="289">
        <f>1000*ExportsSawnWood!I$6</f>
        <v>5.7068592999999979</v>
      </c>
      <c r="J96" s="289">
        <f>1000*ExportsSawnWood!J$6</f>
        <v>7.7009920000000003</v>
      </c>
      <c r="K96" s="289">
        <f>1000*ExportsSawnWood!K$6</f>
        <v>7.8175599999999994</v>
      </c>
      <c r="L96" s="289">
        <f>1000*ExportsSawnWood!L$6</f>
        <v>5.2170166666666677</v>
      </c>
      <c r="M96" s="289">
        <f>1000*ExportsSawnWood!M$6</f>
        <v>6.5668399999999982</v>
      </c>
      <c r="N96" s="289">
        <f>1000*ExportsSawnWood!N$6</f>
        <v>6.9430627999999999</v>
      </c>
      <c r="O96" s="289">
        <f>1000*ExportsSawnWood!O$6</f>
        <v>12.865813899999997</v>
      </c>
      <c r="P96" s="289">
        <f>1000*ExportsSawnWood!P$6</f>
        <v>19.748895580952375</v>
      </c>
      <c r="Q96" s="289">
        <f>1000*ExportsSawnWood!Q$6</f>
        <v>21.771088485118593</v>
      </c>
      <c r="R96" s="289">
        <f>1000*ExportsSawnWood!R$6</f>
        <v>20.676113733420156</v>
      </c>
      <c r="S96" s="289">
        <f>1000*ExportsSawnWood!S$6</f>
        <v>29.541203234089767</v>
      </c>
      <c r="T96" s="289">
        <f>1000*ExportsSawnWood!T$6</f>
        <v>14.414022091313237</v>
      </c>
      <c r="U96" s="289">
        <f>1000*ExportsSawnWood!U$6</f>
        <v>12.009044218106773</v>
      </c>
      <c r="V96" s="289">
        <f>1000*ExportsSawnWood!V$6</f>
        <v>20.482896199999999</v>
      </c>
      <c r="W96" s="289">
        <f>1000*ExportsSawnWood!W$6</f>
        <v>10.045741599999998</v>
      </c>
      <c r="X96" s="289">
        <f>1000*ExportsSawnWood!X$6</f>
        <v>5.6792273999999994</v>
      </c>
      <c r="Y96" s="289">
        <f>1000*ExportsSawnWood!Y$6</f>
        <v>0.18899999999999997</v>
      </c>
      <c r="Z96" s="289">
        <f>1000*ExportsSawnWood!Z$6</f>
        <v>0.18899999999999997</v>
      </c>
      <c r="AA96" s="289">
        <f>1000*ExportsSawnWood!AA$6</f>
        <v>0.18899999999999997</v>
      </c>
      <c r="AB96" s="289">
        <f>1000*ExportsSawnWood!AB$6</f>
        <v>0.18899999999999997</v>
      </c>
      <c r="AE96" s="289">
        <f>ExportsSawnWood!AD$6</f>
        <v>1.7920073151452296</v>
      </c>
      <c r="AF96" s="289">
        <f>ExportsSawnWood!AE$6</f>
        <v>1.5684293980000001</v>
      </c>
      <c r="AG96" s="289">
        <f>ExportsSawnWood!AF$6</f>
        <v>2.6612734067545318</v>
      </c>
      <c r="AH96" s="289">
        <f>ExportsSawnWood!AG$6</f>
        <v>1.9827899843070016</v>
      </c>
      <c r="AI96" s="289">
        <f>ExportsSawnWood!AH$6</f>
        <v>2.3953507927834572</v>
      </c>
      <c r="AJ96" s="289">
        <f>ExportsSawnWood!AI$6</f>
        <v>2.4741417277195472</v>
      </c>
      <c r="AK96" s="289">
        <f>ExportsSawnWood!AJ$6</f>
        <v>2.24758857</v>
      </c>
      <c r="AL96" s="289">
        <f>ExportsSawnWood!AK$6</f>
        <v>3.4827021458027287</v>
      </c>
      <c r="AM96" s="289">
        <f>ExportsSawnWood!AL$6</f>
        <v>4.4164330855972453</v>
      </c>
      <c r="AN96" s="289">
        <f>ExportsSawnWood!AM$6</f>
        <v>2.5798857315999997</v>
      </c>
      <c r="AO96" s="289">
        <f>ExportsSawnWood!AN$6</f>
        <v>3.3187527866795543</v>
      </c>
      <c r="AP96" s="289">
        <f>ExportsSawnWood!AO$6</f>
        <v>3.7317749235186581</v>
      </c>
      <c r="AQ96" s="289">
        <f>ExportsSawnWood!AP$6</f>
        <v>7.9207787459781338</v>
      </c>
      <c r="AR96" s="289">
        <f>ExportsSawnWood!AQ$6</f>
        <v>13.564456832132615</v>
      </c>
      <c r="AS96" s="289">
        <f>ExportsSawnWood!AR$6</f>
        <v>13.792604259465813</v>
      </c>
      <c r="AT96" s="289">
        <f>ExportsSawnWood!AS$6</f>
        <v>14.281468190328425</v>
      </c>
      <c r="AU96" s="289">
        <f>ExportsSawnWood!AT$6</f>
        <v>16.229832128200002</v>
      </c>
      <c r="AV96" s="289">
        <f>ExportsSawnWood!AU$6</f>
        <v>10.063265512763511</v>
      </c>
      <c r="AW96" s="289">
        <f>ExportsSawnWood!AV$6</f>
        <v>8.8870994683646725</v>
      </c>
      <c r="AX96" s="289">
        <f>ExportsSawnWood!AW$6</f>
        <v>11.573868055743114</v>
      </c>
      <c r="AY96" s="289">
        <f>ExportsSawnWood!AX$6</f>
        <v>8.2412601159357131</v>
      </c>
      <c r="AZ96" s="289">
        <f>ExportsSawnWood!AY$6</f>
        <v>0</v>
      </c>
      <c r="BA96" s="289">
        <f>ExportsSawnWood!AZ$6</f>
        <v>0</v>
      </c>
      <c r="BB96" s="289">
        <f>ExportsSawnWood!BA$6</f>
        <v>0</v>
      </c>
      <c r="BC96" s="289">
        <f>ExportsSawnWood!BB$6</f>
        <v>0</v>
      </c>
      <c r="BD96" s="289">
        <f>ExportsSawnWood!BC$6</f>
        <v>0</v>
      </c>
    </row>
    <row r="97" spans="1:59">
      <c r="B97" s="293">
        <v>2000</v>
      </c>
      <c r="C97" s="293"/>
      <c r="D97" s="293">
        <f>1+B97</f>
        <v>2001</v>
      </c>
      <c r="E97" s="293">
        <f t="shared" ref="E97:AB97" si="22">1+D97</f>
        <v>2002</v>
      </c>
      <c r="F97" s="293">
        <f t="shared" si="22"/>
        <v>2003</v>
      </c>
      <c r="G97" s="293">
        <f t="shared" si="22"/>
        <v>2004</v>
      </c>
      <c r="H97" s="293">
        <f t="shared" si="22"/>
        <v>2005</v>
      </c>
      <c r="I97" s="293">
        <f t="shared" si="22"/>
        <v>2006</v>
      </c>
      <c r="J97" s="293">
        <f t="shared" si="22"/>
        <v>2007</v>
      </c>
      <c r="K97" s="293">
        <f t="shared" si="22"/>
        <v>2008</v>
      </c>
      <c r="L97" s="293">
        <f t="shared" si="22"/>
        <v>2009</v>
      </c>
      <c r="M97" s="293">
        <f t="shared" si="22"/>
        <v>2010</v>
      </c>
      <c r="N97" s="293">
        <f t="shared" si="22"/>
        <v>2011</v>
      </c>
      <c r="O97" s="293">
        <f t="shared" si="22"/>
        <v>2012</v>
      </c>
      <c r="P97" s="293">
        <f t="shared" si="22"/>
        <v>2013</v>
      </c>
      <c r="Q97" s="293">
        <f t="shared" si="22"/>
        <v>2014</v>
      </c>
      <c r="R97" s="293">
        <f t="shared" si="22"/>
        <v>2015</v>
      </c>
      <c r="S97" s="293">
        <f t="shared" si="22"/>
        <v>2016</v>
      </c>
      <c r="T97" s="293">
        <f t="shared" si="22"/>
        <v>2017</v>
      </c>
      <c r="U97" s="293">
        <f t="shared" si="22"/>
        <v>2018</v>
      </c>
      <c r="V97" s="293">
        <f t="shared" si="22"/>
        <v>2019</v>
      </c>
      <c r="W97" s="293">
        <f t="shared" si="22"/>
        <v>2020</v>
      </c>
      <c r="X97" s="293">
        <f t="shared" si="22"/>
        <v>2021</v>
      </c>
      <c r="Y97" s="293">
        <f t="shared" si="22"/>
        <v>2022</v>
      </c>
      <c r="Z97" s="293">
        <f t="shared" si="22"/>
        <v>2023</v>
      </c>
      <c r="AA97" s="293">
        <f t="shared" si="22"/>
        <v>2024</v>
      </c>
      <c r="AB97" s="293">
        <f t="shared" si="22"/>
        <v>2025</v>
      </c>
      <c r="AE97" s="293">
        <v>2000</v>
      </c>
      <c r="AF97" s="293">
        <f>1+AE97</f>
        <v>2001</v>
      </c>
      <c r="AG97" s="293">
        <f t="shared" ref="AG97:BD97" si="23">1+AF97</f>
        <v>2002</v>
      </c>
      <c r="AH97" s="293">
        <f t="shared" si="23"/>
        <v>2003</v>
      </c>
      <c r="AI97" s="293">
        <f t="shared" si="23"/>
        <v>2004</v>
      </c>
      <c r="AJ97" s="293">
        <f t="shared" si="23"/>
        <v>2005</v>
      </c>
      <c r="AK97" s="293">
        <f t="shared" si="23"/>
        <v>2006</v>
      </c>
      <c r="AL97" s="293">
        <f t="shared" si="23"/>
        <v>2007</v>
      </c>
      <c r="AM97" s="293">
        <f t="shared" si="23"/>
        <v>2008</v>
      </c>
      <c r="AN97" s="293">
        <f t="shared" si="23"/>
        <v>2009</v>
      </c>
      <c r="AO97" s="293">
        <f t="shared" si="23"/>
        <v>2010</v>
      </c>
      <c r="AP97" s="293">
        <f t="shared" si="23"/>
        <v>2011</v>
      </c>
      <c r="AQ97" s="293">
        <f t="shared" si="23"/>
        <v>2012</v>
      </c>
      <c r="AR97" s="293">
        <f t="shared" si="23"/>
        <v>2013</v>
      </c>
      <c r="AS97" s="293">
        <f t="shared" si="23"/>
        <v>2014</v>
      </c>
      <c r="AT97" s="293">
        <f t="shared" si="23"/>
        <v>2015</v>
      </c>
      <c r="AU97" s="293">
        <f t="shared" si="23"/>
        <v>2016</v>
      </c>
      <c r="AV97" s="293">
        <f t="shared" si="23"/>
        <v>2017</v>
      </c>
      <c r="AW97" s="293">
        <f t="shared" si="23"/>
        <v>2018</v>
      </c>
      <c r="AX97" s="293">
        <f t="shared" si="23"/>
        <v>2019</v>
      </c>
      <c r="AY97" s="293">
        <f t="shared" si="23"/>
        <v>2020</v>
      </c>
      <c r="AZ97" s="293">
        <f t="shared" si="23"/>
        <v>2021</v>
      </c>
      <c r="BA97" s="293">
        <f t="shared" si="23"/>
        <v>2022</v>
      </c>
      <c r="BB97" s="293">
        <f t="shared" si="23"/>
        <v>2023</v>
      </c>
      <c r="BC97" s="293">
        <f t="shared" si="23"/>
        <v>2024</v>
      </c>
      <c r="BD97" s="293">
        <f t="shared" si="23"/>
        <v>2025</v>
      </c>
    </row>
    <row r="98" spans="1:59">
      <c r="A98" s="292" t="s">
        <v>89</v>
      </c>
      <c r="B98" s="289">
        <f>1000*ExportsSawnWood!C$13</f>
        <v>1.9197399999999996</v>
      </c>
      <c r="C98" s="289"/>
      <c r="D98" s="289">
        <f>1000*ExportsSawnWood!D$13</f>
        <v>2.0745919999999995</v>
      </c>
      <c r="E98" s="289">
        <f>1000*ExportsSawnWood!E$13</f>
        <v>1.383</v>
      </c>
      <c r="F98" s="289">
        <f>1000*ExportsSawnWood!F$13</f>
        <v>1.8608600000000002</v>
      </c>
      <c r="G98" s="289">
        <f>1000*ExportsSawnWood!G$13</f>
        <v>2.3255199999999996</v>
      </c>
      <c r="H98" s="289">
        <f>1000*ExportsSawnWood!H$13</f>
        <v>2.2358879999999997</v>
      </c>
      <c r="I98" s="289">
        <f>1000*ExportsSawnWood!I$13</f>
        <v>1.1868799999999997</v>
      </c>
      <c r="J98" s="289">
        <f>1000*ExportsSawnWood!J$13</f>
        <v>3.8097199999999996</v>
      </c>
      <c r="K98" s="289">
        <f>1000*ExportsSawnWood!K$13</f>
        <v>4.2855600000000003</v>
      </c>
      <c r="L98" s="289">
        <f>1000*ExportsSawnWood!L$13</f>
        <v>2.8019400000000001</v>
      </c>
      <c r="M98" s="289">
        <f>1000*ExportsSawnWood!M$13</f>
        <v>4.3443999999999994</v>
      </c>
      <c r="N98" s="289">
        <f>1000*ExportsSawnWood!N$13</f>
        <v>4.2232200000000004</v>
      </c>
      <c r="O98" s="289">
        <f>1000*ExportsSawnWood!O$13</f>
        <v>9.3317999999999977</v>
      </c>
      <c r="P98" s="289">
        <f>1000*ExportsSawnWood!P$13</f>
        <v>11.951460000000001</v>
      </c>
      <c r="Q98" s="289">
        <f>1000*ExportsSawnWood!Q$13</f>
        <v>7.4889979999999996</v>
      </c>
      <c r="R98" s="289">
        <f>1000*ExportsSawnWood!R$13</f>
        <v>14.281553842105261</v>
      </c>
      <c r="S98" s="289">
        <f>1000*ExportsSawnWood!S$13</f>
        <v>21.015736666666658</v>
      </c>
      <c r="T98" s="289">
        <f>1000*ExportsSawnWood!T$13</f>
        <v>7.9195699999999993</v>
      </c>
      <c r="U98" s="289">
        <f>1000*ExportsSawnWood!U$13</f>
        <v>7.0383000000000004</v>
      </c>
      <c r="V98" s="289">
        <f>1000*ExportsSawnWood!V$13</f>
        <v>6.8694400000000009</v>
      </c>
      <c r="W98" s="289">
        <f>1000*ExportsSawnWood!W$13</f>
        <v>0.18899999999999997</v>
      </c>
      <c r="X98" s="289">
        <f>1000*ExportsSawnWood!X$13</f>
        <v>0.18899999999999997</v>
      </c>
      <c r="Y98" s="289">
        <f>1000*ExportsSawnWood!Y$13</f>
        <v>0.18899999999999997</v>
      </c>
      <c r="Z98" s="289">
        <f>1000*ExportsSawnWood!Z$13</f>
        <v>0.18899999999999997</v>
      </c>
      <c r="AA98" s="289">
        <f>1000*ExportsSawnWood!AA$13</f>
        <v>0.18899999999999997</v>
      </c>
      <c r="AB98" s="289">
        <f>1000*ExportsSawnWood!AB$13</f>
        <v>0.18899999999999997</v>
      </c>
      <c r="AE98" s="289"/>
      <c r="AF98" s="289"/>
      <c r="AG98" s="289"/>
      <c r="AH98" s="289"/>
      <c r="AI98" s="289"/>
      <c r="AJ98" s="289"/>
      <c r="AK98" s="289"/>
      <c r="AL98" s="289"/>
      <c r="AM98" s="289"/>
      <c r="AN98" s="289"/>
      <c r="AO98" s="289"/>
      <c r="AP98" s="289"/>
      <c r="AQ98" s="289"/>
      <c r="AR98" s="289"/>
      <c r="AS98" s="289"/>
      <c r="AT98" s="289"/>
      <c r="AU98" s="289"/>
      <c r="AV98" s="289"/>
      <c r="AW98" s="289"/>
      <c r="AX98" s="289"/>
      <c r="AY98" s="289"/>
      <c r="AZ98" s="289"/>
      <c r="BA98" s="289"/>
      <c r="BB98" s="289"/>
      <c r="BC98" s="289"/>
      <c r="BD98" s="289"/>
    </row>
    <row r="99" spans="1:59">
      <c r="A99" s="292" t="s">
        <v>29</v>
      </c>
      <c r="B99" s="289">
        <f>1000*ExportsSawnWood!C$11</f>
        <v>2.3289999999999997</v>
      </c>
      <c r="C99" s="289"/>
      <c r="D99" s="289">
        <f>1000*ExportsSawnWood!D$11</f>
        <v>1.2809999999999997</v>
      </c>
      <c r="E99" s="289">
        <f>1000*ExportsSawnWood!E$11</f>
        <v>4.9759999999999991</v>
      </c>
      <c r="F99" s="289">
        <f>1000*ExportsSawnWood!F$11</f>
        <v>2.9559999999999995</v>
      </c>
      <c r="G99" s="289">
        <f>1000*ExportsSawnWood!G$11</f>
        <v>2.2549999999999999</v>
      </c>
      <c r="H99" s="289">
        <f>1000*ExportsSawnWood!H$11</f>
        <v>2.3959999999999999</v>
      </c>
      <c r="I99" s="289">
        <f>1000*ExportsSawnWood!I$11</f>
        <v>3.5509999999999984</v>
      </c>
      <c r="J99" s="289">
        <f>1000*ExportsSawnWood!J$11</f>
        <v>3.14</v>
      </c>
      <c r="K99" s="289">
        <f>1000*ExportsSawnWood!K$11</f>
        <v>3.1389999999999993</v>
      </c>
      <c r="L99" s="289">
        <f>1000*ExportsSawnWood!L$11</f>
        <v>2.1190766666666665</v>
      </c>
      <c r="M99" s="289">
        <f>1000*ExportsSawnWood!M$11</f>
        <v>1.0749999999999997</v>
      </c>
      <c r="N99" s="289">
        <f>1000*ExportsSawnWood!N$11</f>
        <v>1.46522</v>
      </c>
      <c r="O99" s="289">
        <f>1000*ExportsSawnWood!O$11</f>
        <v>1.5059999999999998</v>
      </c>
      <c r="P99" s="289">
        <f>1000*ExportsSawnWood!P$11</f>
        <v>5.6189999999999989</v>
      </c>
      <c r="Q99" s="289">
        <f>1000*ExportsSawnWood!Q$11</f>
        <v>9.0754312517852664</v>
      </c>
      <c r="R99" s="289">
        <f>1000*ExportsSawnWood!R$11</f>
        <v>3.8395106913148922</v>
      </c>
      <c r="S99" s="289">
        <f>1000*ExportsSawnWood!S$11</f>
        <v>5.6745321959945354</v>
      </c>
      <c r="T99" s="289">
        <f>1000*ExportsSawnWood!T$11</f>
        <v>2.4412695946099432</v>
      </c>
      <c r="U99" s="289">
        <f>1000*ExportsSawnWood!U$11</f>
        <v>2.0838124181067732</v>
      </c>
      <c r="V99" s="289">
        <f>1000*ExportsSawnWood!V$11</f>
        <v>0.95099999999999996</v>
      </c>
      <c r="W99" s="289">
        <f>1000*ExportsSawnWood!W$11</f>
        <v>3.2839999999999994</v>
      </c>
      <c r="X99" s="289">
        <f>1000*ExportsSawnWood!X$11</f>
        <v>5.4902273999999993</v>
      </c>
      <c r="Y99" s="289">
        <f>1000*ExportsSawnWood!Y$11</f>
        <v>0</v>
      </c>
      <c r="Z99" s="289">
        <f>1000*ExportsSawnWood!Z$11</f>
        <v>0</v>
      </c>
      <c r="AA99" s="289">
        <f>1000*ExportsSawnWood!AA$11</f>
        <v>0</v>
      </c>
      <c r="AB99" s="289">
        <f>1000*ExportsSawnWood!AB$11</f>
        <v>0</v>
      </c>
      <c r="AE99" s="289"/>
      <c r="AF99" s="289"/>
      <c r="AG99" s="289"/>
      <c r="AH99" s="289"/>
      <c r="AI99" s="289"/>
      <c r="AJ99" s="289"/>
      <c r="AK99" s="289"/>
      <c r="AL99" s="289"/>
      <c r="AM99" s="289"/>
      <c r="AN99" s="289"/>
      <c r="AO99" s="289"/>
      <c r="AP99" s="289"/>
      <c r="AQ99" s="289"/>
      <c r="AR99" s="289"/>
      <c r="AS99" s="289"/>
      <c r="AT99" s="289"/>
      <c r="AU99" s="289"/>
      <c r="AV99" s="289"/>
      <c r="AW99" s="289"/>
      <c r="AX99" s="289"/>
      <c r="AY99" s="289"/>
      <c r="AZ99" s="289"/>
      <c r="BA99" s="289"/>
      <c r="BB99" s="289"/>
      <c r="BC99" s="289"/>
      <c r="BD99" s="289"/>
    </row>
    <row r="100" spans="1:59">
      <c r="A100" s="292" t="s">
        <v>16</v>
      </c>
      <c r="B100" s="289">
        <f t="shared" ref="B100:L100" si="24">B96-SUM(B98:B99)</f>
        <v>0.65909999999999958</v>
      </c>
      <c r="C100" s="289"/>
      <c r="D100" s="289">
        <f t="shared" si="24"/>
        <v>0.55660000000000087</v>
      </c>
      <c r="E100" s="289">
        <f t="shared" si="24"/>
        <v>0.76817199999999985</v>
      </c>
      <c r="F100" s="289">
        <f t="shared" si="24"/>
        <v>1.7919999999999998</v>
      </c>
      <c r="G100" s="289">
        <f t="shared" si="24"/>
        <v>1.1821073000000002</v>
      </c>
      <c r="H100" s="289">
        <f t="shared" si="24"/>
        <v>1.1504185999999983</v>
      </c>
      <c r="I100" s="289">
        <f t="shared" si="24"/>
        <v>0.96897929999999999</v>
      </c>
      <c r="J100" s="289">
        <f t="shared" si="24"/>
        <v>0.75127200000000105</v>
      </c>
      <c r="K100" s="289">
        <f t="shared" si="24"/>
        <v>0.39299999999999979</v>
      </c>
      <c r="L100" s="289">
        <f t="shared" si="24"/>
        <v>0.29600000000000115</v>
      </c>
      <c r="M100" s="289">
        <f>M96-SUM(M98:M99)</f>
        <v>1.1474399999999987</v>
      </c>
      <c r="N100" s="289">
        <f>N96-SUM(N98:N99)</f>
        <v>1.2546227999999999</v>
      </c>
      <c r="O100" s="289">
        <f>O96-SUM(O98:O99)</f>
        <v>2.0280138999999995</v>
      </c>
      <c r="P100" s="289">
        <f t="shared" ref="P100:AB100" si="25">P96-SUM(P98:P99)</f>
        <v>2.1784355809523746</v>
      </c>
      <c r="Q100" s="289">
        <f t="shared" si="25"/>
        <v>5.2066592333333261</v>
      </c>
      <c r="R100" s="289">
        <f t="shared" si="25"/>
        <v>2.5550492000000027</v>
      </c>
      <c r="S100" s="289">
        <f t="shared" si="25"/>
        <v>2.8509343714285755</v>
      </c>
      <c r="T100" s="289">
        <f t="shared" si="25"/>
        <v>4.053182496703295</v>
      </c>
      <c r="U100" s="289">
        <f t="shared" si="25"/>
        <v>2.8869317999999993</v>
      </c>
      <c r="V100" s="289">
        <f t="shared" si="25"/>
        <v>12.662456199999998</v>
      </c>
      <c r="W100" s="289">
        <f t="shared" si="25"/>
        <v>6.5727415999999987</v>
      </c>
      <c r="X100" s="289">
        <f t="shared" si="25"/>
        <v>0</v>
      </c>
      <c r="Y100" s="289">
        <f t="shared" si="25"/>
        <v>0</v>
      </c>
      <c r="Z100" s="289">
        <f t="shared" si="25"/>
        <v>0</v>
      </c>
      <c r="AA100" s="289">
        <f t="shared" si="25"/>
        <v>0</v>
      </c>
      <c r="AB100" s="289">
        <f t="shared" si="25"/>
        <v>0</v>
      </c>
      <c r="AE100" s="289"/>
      <c r="AF100" s="289"/>
      <c r="AG100" s="289"/>
      <c r="AH100" s="289"/>
      <c r="AI100" s="289"/>
      <c r="AJ100" s="289"/>
      <c r="AK100" s="289"/>
      <c r="AL100" s="289"/>
      <c r="AM100" s="289"/>
      <c r="AN100" s="289"/>
      <c r="AO100" s="289"/>
      <c r="AP100" s="289"/>
      <c r="AQ100" s="289"/>
      <c r="AR100" s="289"/>
      <c r="AS100" s="289"/>
      <c r="AT100" s="289"/>
      <c r="AU100" s="289"/>
      <c r="AV100" s="289"/>
      <c r="AW100" s="289"/>
      <c r="AX100" s="289"/>
      <c r="AY100" s="289"/>
      <c r="AZ100" s="289"/>
      <c r="BA100" s="289"/>
      <c r="BB100" s="289"/>
      <c r="BC100" s="289"/>
      <c r="BD100" s="289"/>
      <c r="BF100" s="158"/>
      <c r="BG100" s="158"/>
    </row>
    <row r="101" spans="1:59">
      <c r="A101" s="292"/>
      <c r="B101" s="289"/>
      <c r="C101" s="289"/>
      <c r="D101" s="289"/>
      <c r="E101" s="289"/>
      <c r="F101" s="289"/>
      <c r="G101" s="289"/>
      <c r="H101" s="289"/>
      <c r="I101" s="289"/>
      <c r="J101" s="289"/>
      <c r="K101" s="289"/>
      <c r="L101" s="289"/>
      <c r="M101" s="289"/>
      <c r="N101" s="289"/>
      <c r="O101" s="289"/>
      <c r="P101" s="289"/>
      <c r="Q101" s="289"/>
      <c r="R101" s="289"/>
      <c r="S101" s="289"/>
      <c r="T101" s="289"/>
      <c r="U101" s="289"/>
      <c r="V101" s="289"/>
      <c r="W101" s="289"/>
      <c r="X101" s="289"/>
      <c r="Y101" s="289"/>
      <c r="Z101" s="289"/>
      <c r="AA101" s="289"/>
      <c r="AB101" s="289"/>
      <c r="AE101" s="289"/>
      <c r="AF101" s="289"/>
      <c r="AG101" s="289"/>
      <c r="AH101" s="289"/>
      <c r="AI101" s="289"/>
      <c r="AJ101" s="289"/>
      <c r="AK101" s="289"/>
      <c r="AL101" s="289"/>
      <c r="AM101" s="289"/>
      <c r="AN101" s="289"/>
      <c r="AO101" s="289"/>
      <c r="AP101" s="289"/>
      <c r="AQ101" s="289"/>
      <c r="AR101" s="289"/>
      <c r="AS101" s="289"/>
      <c r="AT101" s="289"/>
      <c r="AU101" s="289"/>
      <c r="AV101" s="289"/>
      <c r="AW101" s="289"/>
      <c r="AX101" s="289"/>
      <c r="AY101" s="289"/>
      <c r="AZ101" s="289"/>
      <c r="BA101" s="289"/>
      <c r="BB101" s="289"/>
      <c r="BC101" s="289"/>
      <c r="BD101" s="289"/>
      <c r="BF101" s="158"/>
      <c r="BG101" s="158"/>
    </row>
    <row r="102" spans="1:59">
      <c r="A102" s="292"/>
      <c r="B102" s="289"/>
      <c r="C102" s="289"/>
      <c r="D102" s="289"/>
      <c r="E102" s="289"/>
      <c r="F102" s="289"/>
      <c r="G102" s="289"/>
      <c r="H102" s="289"/>
      <c r="I102" s="289"/>
      <c r="J102" s="289"/>
      <c r="K102" s="289"/>
      <c r="L102" s="289"/>
      <c r="M102" s="289"/>
      <c r="N102" s="289"/>
      <c r="O102" s="289"/>
      <c r="P102" s="289"/>
      <c r="Q102" s="289"/>
      <c r="R102" s="289"/>
      <c r="S102" s="289"/>
      <c r="T102" s="289"/>
      <c r="U102" s="289"/>
      <c r="V102" s="289"/>
      <c r="W102" s="289"/>
      <c r="X102" s="289"/>
      <c r="Y102" s="289"/>
      <c r="Z102" s="289"/>
      <c r="AA102" s="289"/>
      <c r="AB102" s="289"/>
      <c r="AE102" s="289"/>
      <c r="AF102" s="289"/>
      <c r="AG102" s="289"/>
      <c r="AH102" s="289"/>
      <c r="AI102" s="289"/>
      <c r="AJ102" s="289"/>
      <c r="AK102" s="289"/>
      <c r="AL102" s="289"/>
      <c r="AM102" s="289"/>
      <c r="AN102" s="289"/>
      <c r="AO102" s="289"/>
      <c r="AP102" s="289"/>
      <c r="AQ102" s="289"/>
      <c r="AR102" s="289"/>
      <c r="AS102" s="289"/>
      <c r="AT102" s="289"/>
      <c r="AU102" s="289"/>
      <c r="AV102" s="289"/>
      <c r="AW102" s="289"/>
      <c r="AX102" s="289"/>
      <c r="AY102" s="289"/>
      <c r="AZ102" s="289"/>
      <c r="BA102" s="289"/>
      <c r="BB102" s="289"/>
      <c r="BC102" s="289"/>
      <c r="BD102" s="289"/>
      <c r="BF102" s="158"/>
      <c r="BG102" s="158"/>
    </row>
    <row r="103" spans="1:59">
      <c r="A103" s="158"/>
      <c r="B103" s="289"/>
      <c r="C103" s="289"/>
      <c r="D103" s="289"/>
      <c r="E103" s="289"/>
      <c r="F103" s="289"/>
      <c r="G103" s="289"/>
      <c r="H103" s="289"/>
      <c r="I103" s="289"/>
      <c r="J103" s="289"/>
      <c r="K103" s="289"/>
      <c r="L103" s="289"/>
      <c r="M103" s="289"/>
      <c r="N103" s="289"/>
      <c r="O103" s="289"/>
      <c r="P103" s="289"/>
      <c r="Q103" s="289"/>
      <c r="R103" s="289"/>
      <c r="S103" s="289"/>
      <c r="T103" s="289"/>
      <c r="U103" s="289"/>
      <c r="V103" s="289"/>
      <c r="W103" s="289"/>
      <c r="X103" s="289"/>
      <c r="Y103" s="289"/>
      <c r="Z103" s="289"/>
      <c r="AA103" s="289"/>
      <c r="AB103" s="289"/>
      <c r="AE103" s="289"/>
      <c r="AF103" s="289"/>
      <c r="AG103" s="289"/>
      <c r="AH103" s="289"/>
      <c r="AI103" s="289"/>
      <c r="AJ103" s="289"/>
      <c r="AK103" s="289"/>
      <c r="AL103" s="289"/>
      <c r="AM103" s="289"/>
      <c r="AN103" s="289"/>
      <c r="AO103" s="289"/>
      <c r="AP103" s="289"/>
      <c r="AQ103" s="289"/>
      <c r="AR103" s="289"/>
      <c r="AS103" s="289"/>
      <c r="AT103" s="289"/>
      <c r="AU103" s="289"/>
      <c r="AV103" s="289"/>
      <c r="AW103" s="289"/>
      <c r="AX103" s="289"/>
      <c r="AY103" s="289"/>
      <c r="AZ103" s="289"/>
      <c r="BA103" s="289"/>
      <c r="BB103" s="289"/>
      <c r="BC103" s="289"/>
      <c r="BD103" s="289"/>
      <c r="BF103" s="158"/>
      <c r="BG103" s="158"/>
    </row>
    <row r="104" spans="1:59">
      <c r="A104" s="289" t="str">
        <f>A98</f>
        <v>EU-28</v>
      </c>
      <c r="B104" s="289"/>
      <c r="C104" s="289"/>
      <c r="D104" s="289"/>
      <c r="E104" s="289"/>
      <c r="F104" s="289"/>
      <c r="G104" s="289"/>
      <c r="H104" s="289"/>
      <c r="I104" s="289"/>
      <c r="J104" s="289"/>
      <c r="K104" s="289"/>
      <c r="L104" s="289"/>
      <c r="M104" s="289"/>
      <c r="N104" s="289"/>
      <c r="O104" s="289"/>
      <c r="P104" s="289"/>
      <c r="Q104" s="289"/>
      <c r="R104" s="289"/>
      <c r="S104" s="289"/>
      <c r="T104" s="289"/>
      <c r="U104" s="289"/>
      <c r="V104" s="289"/>
      <c r="W104" s="289"/>
      <c r="X104" s="289"/>
      <c r="Y104" s="289"/>
      <c r="Z104" s="289"/>
      <c r="AA104" s="289"/>
      <c r="AB104" s="289"/>
      <c r="AE104" s="289">
        <f>ExportsSawnWood!AD$13</f>
        <v>0.6692943132239999</v>
      </c>
      <c r="AF104" s="289">
        <f>ExportsSawnWood!AE$13</f>
        <v>0.775325398</v>
      </c>
      <c r="AG104" s="289">
        <f>ExportsSawnWood!AF$13</f>
        <v>0.52307282399999999</v>
      </c>
      <c r="AH104" s="289">
        <f>ExportsSawnWood!AG$13</f>
        <v>0.70311659040000007</v>
      </c>
      <c r="AI104" s="289">
        <f>ExportsSawnWood!AH$13</f>
        <v>1.1553193932000001</v>
      </c>
      <c r="AJ104" s="289">
        <f>ExportsSawnWood!AI$13</f>
        <v>1.1998747331999999</v>
      </c>
      <c r="AK104" s="289">
        <f>ExportsSawnWood!AJ$13</f>
        <v>0.6062350700000001</v>
      </c>
      <c r="AL104" s="289">
        <f>ExportsSawnWood!AK$13</f>
        <v>1.8856846549999999</v>
      </c>
      <c r="AM104" s="289">
        <f>ExportsSawnWood!AL$13</f>
        <v>2.8779217140000006</v>
      </c>
      <c r="AN104" s="289">
        <f>ExportsSawnWood!AM$13</f>
        <v>1.5219597316000002</v>
      </c>
      <c r="AO104" s="289">
        <f>ExportsSawnWood!AN$13</f>
        <v>1.9781777232000002</v>
      </c>
      <c r="AP104" s="289">
        <f>ExportsSawnWood!AO$13</f>
        <v>2.0245303680000002</v>
      </c>
      <c r="AQ104" s="289">
        <f>ExportsSawnWood!AP$13</f>
        <v>5.6577851088000006</v>
      </c>
      <c r="AR104" s="289">
        <f>ExportsSawnWood!AQ$13</f>
        <v>8.7875184129000008</v>
      </c>
      <c r="AS104" s="289">
        <f>ExportsSawnWood!AR$13</f>
        <v>7.1698799590000002</v>
      </c>
      <c r="AT104" s="289">
        <f>ExportsSawnWood!AS$13</f>
        <v>9.7871890795000009</v>
      </c>
      <c r="AU104" s="289">
        <f>ExportsSawnWood!AT$13</f>
        <v>11.8539891282</v>
      </c>
      <c r="AV104" s="289">
        <f>ExportsSawnWood!AU$13</f>
        <v>6.0304956283000006</v>
      </c>
      <c r="AW104" s="289">
        <f>ExportsSawnWood!AV$13</f>
        <v>5.8700542100000002</v>
      </c>
      <c r="AX104" s="289">
        <f>ExportsSawnWood!AW$13</f>
        <v>5.7911454606666668</v>
      </c>
      <c r="AY104" s="289">
        <f>ExportsSawnWood!AX$13</f>
        <v>2.4366341159357141</v>
      </c>
      <c r="AZ104" s="289">
        <f>ExportsSawnWood!AY$13</f>
        <v>0</v>
      </c>
      <c r="BA104" s="289">
        <f>ExportsSawnWood!AZ$13</f>
        <v>0</v>
      </c>
      <c r="BB104" s="289">
        <f>ExportsSawnWood!BA$13</f>
        <v>0</v>
      </c>
      <c r="BC104" s="289">
        <f>ExportsSawnWood!BB$13</f>
        <v>0</v>
      </c>
      <c r="BD104" s="289">
        <f>ExportsSawnWood!BC$13</f>
        <v>0</v>
      </c>
      <c r="BF104" s="158"/>
      <c r="BG104" s="158"/>
    </row>
    <row r="105" spans="1:59">
      <c r="A105" s="289" t="str">
        <f>A99</f>
        <v>China</v>
      </c>
      <c r="B105" s="289"/>
      <c r="C105" s="289"/>
      <c r="D105" s="289"/>
      <c r="E105" s="289"/>
      <c r="F105" s="289"/>
      <c r="G105" s="289"/>
      <c r="H105" s="289"/>
      <c r="I105" s="289"/>
      <c r="J105" s="289"/>
      <c r="K105" s="289"/>
      <c r="L105" s="289"/>
      <c r="M105" s="289"/>
      <c r="N105" s="289"/>
      <c r="O105" s="289"/>
      <c r="P105" s="289"/>
      <c r="Q105" s="289"/>
      <c r="R105" s="289"/>
      <c r="S105" s="289"/>
      <c r="T105" s="289"/>
      <c r="U105" s="289"/>
      <c r="V105" s="289"/>
      <c r="W105" s="289"/>
      <c r="X105" s="289"/>
      <c r="Y105" s="289"/>
      <c r="Z105" s="289"/>
      <c r="AA105" s="289"/>
      <c r="AB105" s="289"/>
      <c r="AE105" s="289">
        <f>ExportsSawnWood!AD$11</f>
        <v>0.80527099999999996</v>
      </c>
      <c r="AF105" s="289">
        <f>ExportsSawnWood!AE$11</f>
        <v>0.52600000000000002</v>
      </c>
      <c r="AG105" s="289">
        <f>ExportsSawnWood!AF$11</f>
        <v>1.7571139999999998</v>
      </c>
      <c r="AH105" s="289">
        <f>ExportsSawnWood!AG$11</f>
        <v>0.82799999999999996</v>
      </c>
      <c r="AI105" s="289">
        <f>ExportsSawnWood!AH$11</f>
        <v>0.91199999999999992</v>
      </c>
      <c r="AJ105" s="289">
        <f>ExportsSawnWood!AI$11</f>
        <v>0.78800000000000003</v>
      </c>
      <c r="AK105" s="289">
        <f>ExportsSawnWood!AJ$11</f>
        <v>1.200342</v>
      </c>
      <c r="AL105" s="289">
        <f>ExportsSawnWood!AK$11</f>
        <v>1.146042</v>
      </c>
      <c r="AM105" s="289">
        <f>ExportsSawnWood!AL$11</f>
        <v>1.2462260000000001</v>
      </c>
      <c r="AN105" s="289">
        <f>ExportsSawnWood!AM$11</f>
        <v>0.83548400000000012</v>
      </c>
      <c r="AO105" s="289">
        <f>ExportsSawnWood!AN$11</f>
        <v>0.53241000000000005</v>
      </c>
      <c r="AP105" s="289">
        <f>ExportsSawnWood!AO$11</f>
        <v>0.68542199999999998</v>
      </c>
      <c r="AQ105" s="289">
        <f>ExportsSawnWood!AP$11</f>
        <v>0.84623400000000004</v>
      </c>
      <c r="AR105" s="289">
        <f>ExportsSawnWood!AQ$11</f>
        <v>2.7792229999999996</v>
      </c>
      <c r="AS105" s="289">
        <f>ExportsSawnWood!AR$11</f>
        <v>3.7700900000000002</v>
      </c>
      <c r="AT105" s="289">
        <f>ExportsSawnWood!AS$11</f>
        <v>2.3342199999999997</v>
      </c>
      <c r="AU105" s="289">
        <f>ExportsSawnWood!AT$11</f>
        <v>2.2002929999999998</v>
      </c>
      <c r="AV105" s="289">
        <f>ExportsSawnWood!AU$11</f>
        <v>0.99900599999999995</v>
      </c>
      <c r="AW105" s="289">
        <f>ExportsSawnWood!AV$11</f>
        <v>0.86552399999999996</v>
      </c>
      <c r="AX105" s="289">
        <f>ExportsSawnWood!AW$11</f>
        <v>0.41152499999999992</v>
      </c>
      <c r="AY105" s="289">
        <f>ExportsSawnWood!AX$11</f>
        <v>1.4089700000000001</v>
      </c>
      <c r="AZ105" s="289">
        <f>ExportsSawnWood!AY$11</f>
        <v>0</v>
      </c>
      <c r="BA105" s="289">
        <f>ExportsSawnWood!AZ$11</f>
        <v>0</v>
      </c>
      <c r="BB105" s="289">
        <f>ExportsSawnWood!BA$11</f>
        <v>0</v>
      </c>
      <c r="BC105" s="289">
        <f>ExportsSawnWood!BB$11</f>
        <v>0</v>
      </c>
      <c r="BD105" s="289">
        <f>ExportsSawnWood!BC$11</f>
        <v>0</v>
      </c>
      <c r="BF105" s="158"/>
      <c r="BG105" s="158"/>
    </row>
    <row r="106" spans="1:59">
      <c r="A106" s="289" t="str">
        <f>A100</f>
        <v>Others</v>
      </c>
      <c r="B106" s="289"/>
      <c r="C106" s="289"/>
      <c r="D106" s="289"/>
      <c r="E106" s="289"/>
      <c r="F106" s="289"/>
      <c r="G106" s="289"/>
      <c r="H106" s="289"/>
      <c r="I106" s="289"/>
      <c r="J106" s="289"/>
      <c r="K106" s="289"/>
      <c r="L106" s="289"/>
      <c r="M106" s="289"/>
      <c r="N106" s="289"/>
      <c r="O106" s="289"/>
      <c r="P106" s="289"/>
      <c r="Q106" s="289"/>
      <c r="R106" s="289"/>
      <c r="S106" s="289"/>
      <c r="T106" s="289"/>
      <c r="U106" s="289"/>
      <c r="V106" s="289"/>
      <c r="W106" s="289"/>
      <c r="X106" s="289"/>
      <c r="Y106" s="289"/>
      <c r="Z106" s="289"/>
      <c r="AA106" s="289"/>
      <c r="AB106" s="289"/>
      <c r="AE106" s="289">
        <f t="shared" ref="AE106:AN106" si="26">AE96-SUM(AE104:AE105)</f>
        <v>0.31744200192122984</v>
      </c>
      <c r="AF106" s="289">
        <f t="shared" si="26"/>
        <v>0.26710400000000023</v>
      </c>
      <c r="AG106" s="289">
        <f t="shared" si="26"/>
        <v>0.381086582754532</v>
      </c>
      <c r="AH106" s="289">
        <f t="shared" si="26"/>
        <v>0.45167339390700167</v>
      </c>
      <c r="AI106" s="289">
        <f t="shared" si="26"/>
        <v>0.32803139958345717</v>
      </c>
      <c r="AJ106" s="289">
        <f t="shared" si="26"/>
        <v>0.48626699451954725</v>
      </c>
      <c r="AK106" s="289">
        <f t="shared" si="26"/>
        <v>0.44101149999999989</v>
      </c>
      <c r="AL106" s="289">
        <f t="shared" si="26"/>
        <v>0.45097549080272881</v>
      </c>
      <c r="AM106" s="289">
        <f t="shared" si="26"/>
        <v>0.29228537159724421</v>
      </c>
      <c r="AN106" s="289">
        <f t="shared" si="26"/>
        <v>0.22244199999999958</v>
      </c>
      <c r="AO106" s="289">
        <f>AO96-SUM(AO104:AO105)</f>
        <v>0.80816506347955386</v>
      </c>
      <c r="AP106" s="289">
        <f>AP96-SUM(AP104:AP105)</f>
        <v>1.021822555518658</v>
      </c>
      <c r="AQ106" s="289">
        <f t="shared" ref="AQ106:BC106" si="27">AQ96-SUM(AQ104:AQ105)</f>
        <v>1.4167596371781332</v>
      </c>
      <c r="AR106" s="289">
        <f t="shared" si="27"/>
        <v>1.9977154192326143</v>
      </c>
      <c r="AS106" s="289">
        <f t="shared" si="27"/>
        <v>2.8526343004658123</v>
      </c>
      <c r="AT106" s="289">
        <f t="shared" si="27"/>
        <v>2.1600591108284242</v>
      </c>
      <c r="AU106" s="289">
        <f t="shared" si="27"/>
        <v>2.1755500000000012</v>
      </c>
      <c r="AV106" s="289">
        <f t="shared" si="27"/>
        <v>3.0337638844635109</v>
      </c>
      <c r="AW106" s="289">
        <f t="shared" si="27"/>
        <v>2.1515212583646726</v>
      </c>
      <c r="AX106" s="289">
        <f t="shared" si="27"/>
        <v>5.3711975950764472</v>
      </c>
      <c r="AY106" s="289">
        <f t="shared" si="27"/>
        <v>4.3956559999999989</v>
      </c>
      <c r="AZ106" s="289">
        <f t="shared" si="27"/>
        <v>0</v>
      </c>
      <c r="BA106" s="289">
        <f t="shared" si="27"/>
        <v>0</v>
      </c>
      <c r="BB106" s="289">
        <f t="shared" si="27"/>
        <v>0</v>
      </c>
      <c r="BC106" s="289">
        <f t="shared" si="27"/>
        <v>0</v>
      </c>
      <c r="BD106" s="289">
        <f>BD96-SUM(BD104:BD105)</f>
        <v>0</v>
      </c>
    </row>
    <row r="107" spans="1:59">
      <c r="B107" s="289"/>
      <c r="C107" s="289"/>
      <c r="D107" s="289"/>
      <c r="E107" s="289"/>
      <c r="F107" s="289"/>
      <c r="G107" s="289"/>
      <c r="H107" s="289"/>
      <c r="I107" s="289"/>
      <c r="J107" s="289"/>
      <c r="K107" s="289"/>
      <c r="L107" s="289"/>
      <c r="M107" s="289"/>
      <c r="N107" s="289"/>
      <c r="O107" s="289"/>
      <c r="P107" s="289"/>
      <c r="Q107" s="289"/>
      <c r="R107" s="289"/>
      <c r="S107" s="289"/>
      <c r="T107" s="289"/>
      <c r="U107" s="289"/>
      <c r="V107" s="289"/>
      <c r="W107" s="289"/>
      <c r="X107" s="289"/>
      <c r="Y107" s="289"/>
      <c r="Z107" s="289"/>
      <c r="AA107" s="289"/>
      <c r="AB107" s="289"/>
    </row>
    <row r="108" spans="1:59">
      <c r="B108" s="289"/>
      <c r="C108" s="289"/>
      <c r="D108" s="289"/>
      <c r="E108" s="289"/>
      <c r="F108" s="289"/>
      <c r="G108" s="289"/>
      <c r="H108" s="289"/>
      <c r="I108" s="289"/>
      <c r="J108" s="289"/>
      <c r="K108" s="289"/>
      <c r="L108" s="289"/>
      <c r="M108" s="289"/>
      <c r="N108" s="289"/>
      <c r="O108" s="289"/>
      <c r="P108" s="289"/>
      <c r="Q108" s="289"/>
      <c r="R108" s="289"/>
      <c r="S108" s="289"/>
      <c r="T108" s="289"/>
      <c r="U108" s="289"/>
      <c r="V108" s="289"/>
      <c r="W108" s="289"/>
      <c r="X108" s="289"/>
      <c r="Y108" s="289"/>
      <c r="Z108" s="289"/>
      <c r="AA108" s="289"/>
      <c r="AB108" s="289"/>
    </row>
    <row r="109" spans="1:59">
      <c r="B109" s="289"/>
      <c r="C109" s="289"/>
      <c r="D109" s="289"/>
      <c r="E109" s="289"/>
      <c r="F109" s="289"/>
      <c r="G109" s="289"/>
      <c r="H109" s="289"/>
      <c r="I109" s="289"/>
      <c r="J109" s="289"/>
      <c r="K109" s="289"/>
      <c r="L109" s="289"/>
      <c r="M109" s="289"/>
      <c r="N109" s="289"/>
      <c r="O109" s="289"/>
      <c r="P109" s="289"/>
      <c r="Q109" s="289"/>
      <c r="R109" s="289"/>
      <c r="S109" s="289"/>
      <c r="T109" s="289"/>
      <c r="U109" s="289"/>
      <c r="V109" s="289"/>
      <c r="W109" s="289"/>
      <c r="X109" s="289"/>
      <c r="Y109" s="289"/>
      <c r="Z109" s="289"/>
      <c r="AA109" s="289"/>
      <c r="AB109" s="289"/>
    </row>
    <row r="110" spans="1:59">
      <c r="B110" s="289"/>
      <c r="C110" s="289"/>
      <c r="D110" s="289"/>
      <c r="E110" s="289"/>
      <c r="F110" s="289"/>
      <c r="G110" s="289"/>
      <c r="H110" s="289"/>
      <c r="I110" s="289"/>
      <c r="J110" s="289"/>
      <c r="K110" s="289"/>
      <c r="L110" s="289"/>
      <c r="M110" s="289"/>
      <c r="N110" s="289"/>
      <c r="O110" s="289"/>
      <c r="P110" s="289"/>
      <c r="Q110" s="289"/>
      <c r="R110" s="289"/>
      <c r="S110" s="289"/>
      <c r="T110" s="289"/>
      <c r="U110" s="289"/>
      <c r="V110" s="289"/>
      <c r="W110" s="289"/>
      <c r="X110" s="289"/>
      <c r="Y110" s="289"/>
      <c r="Z110" s="289"/>
      <c r="AA110" s="289"/>
      <c r="AB110" s="289"/>
    </row>
    <row r="111" spans="1:59">
      <c r="B111" s="289"/>
      <c r="C111" s="289"/>
      <c r="D111" s="289"/>
      <c r="E111" s="289"/>
      <c r="F111" s="289"/>
      <c r="G111" s="289"/>
      <c r="H111" s="289"/>
      <c r="I111" s="289"/>
      <c r="J111" s="289"/>
      <c r="K111" s="289"/>
      <c r="L111" s="289"/>
      <c r="M111" s="289"/>
      <c r="N111" s="289"/>
      <c r="O111" s="289"/>
      <c r="P111" s="289"/>
      <c r="Q111" s="289"/>
      <c r="R111" s="289"/>
      <c r="S111" s="289"/>
      <c r="T111" s="289"/>
      <c r="U111" s="289"/>
      <c r="V111" s="289"/>
      <c r="W111" s="289"/>
      <c r="X111" s="289"/>
      <c r="Y111" s="289"/>
      <c r="Z111" s="289"/>
      <c r="AA111" s="289"/>
      <c r="AB111" s="289"/>
    </row>
    <row r="112" spans="1:59">
      <c r="B112" s="289"/>
      <c r="C112" s="289"/>
      <c r="D112" s="289"/>
      <c r="E112" s="289"/>
      <c r="F112" s="289"/>
      <c r="G112" s="289"/>
      <c r="H112" s="289"/>
      <c r="I112" s="289"/>
      <c r="J112" s="289"/>
      <c r="K112" s="289"/>
      <c r="L112" s="289"/>
      <c r="M112" s="289"/>
      <c r="N112" s="289"/>
      <c r="O112" s="289"/>
      <c r="P112" s="289"/>
      <c r="Q112" s="289"/>
      <c r="R112" s="289"/>
      <c r="S112" s="289"/>
      <c r="T112" s="289"/>
      <c r="U112" s="289"/>
      <c r="V112" s="289"/>
      <c r="W112" s="289"/>
      <c r="X112" s="289"/>
      <c r="Y112" s="289"/>
      <c r="Z112" s="289"/>
      <c r="AA112" s="289"/>
      <c r="AB112" s="289"/>
    </row>
    <row r="113" spans="2:28">
      <c r="B113" s="289"/>
      <c r="C113" s="289"/>
      <c r="D113" s="289"/>
      <c r="E113" s="289"/>
      <c r="F113" s="289"/>
      <c r="G113" s="289"/>
      <c r="H113" s="289"/>
      <c r="I113" s="289"/>
      <c r="J113" s="289"/>
      <c r="K113" s="289"/>
      <c r="L113" s="289"/>
      <c r="M113" s="289"/>
      <c r="N113" s="289"/>
      <c r="O113" s="289"/>
      <c r="P113" s="289"/>
      <c r="Q113" s="289"/>
      <c r="R113" s="289"/>
      <c r="S113" s="289"/>
      <c r="T113" s="289"/>
      <c r="U113" s="289"/>
      <c r="V113" s="289"/>
      <c r="W113" s="289"/>
      <c r="X113" s="289"/>
      <c r="Y113" s="289"/>
      <c r="Z113" s="289"/>
      <c r="AA113" s="289"/>
      <c r="AB113" s="289"/>
    </row>
    <row r="114" spans="2:28">
      <c r="B114" s="289"/>
      <c r="C114" s="289"/>
      <c r="D114" s="289"/>
      <c r="E114" s="289"/>
      <c r="F114" s="289"/>
      <c r="G114" s="289"/>
      <c r="H114" s="289"/>
      <c r="I114" s="289"/>
      <c r="J114" s="289"/>
      <c r="K114" s="289"/>
      <c r="L114" s="289"/>
      <c r="M114" s="289"/>
      <c r="N114" s="289"/>
      <c r="O114" s="289"/>
      <c r="P114" s="289"/>
      <c r="Q114" s="289"/>
      <c r="R114" s="289"/>
      <c r="S114" s="289"/>
      <c r="T114" s="289"/>
      <c r="U114" s="289"/>
      <c r="V114" s="289"/>
      <c r="W114" s="289"/>
      <c r="X114" s="289"/>
      <c r="Y114" s="289"/>
      <c r="Z114" s="289"/>
      <c r="AA114" s="289"/>
      <c r="AB114" s="289"/>
    </row>
    <row r="115" spans="2:28">
      <c r="B115" s="289"/>
      <c r="C115" s="289"/>
      <c r="D115" s="289"/>
      <c r="E115" s="289"/>
      <c r="F115" s="289"/>
      <c r="G115" s="289"/>
      <c r="H115" s="289"/>
      <c r="I115" s="289"/>
      <c r="J115" s="289"/>
      <c r="K115" s="289"/>
      <c r="L115" s="289"/>
      <c r="M115" s="289"/>
      <c r="N115" s="289"/>
      <c r="O115" s="289"/>
      <c r="P115" s="289"/>
      <c r="Q115" s="289"/>
      <c r="R115" s="289"/>
      <c r="S115" s="289"/>
      <c r="T115" s="289"/>
      <c r="U115" s="289"/>
      <c r="V115" s="289"/>
      <c r="W115" s="289"/>
      <c r="X115" s="289"/>
      <c r="Y115" s="289"/>
      <c r="Z115" s="289"/>
      <c r="AA115" s="289"/>
      <c r="AB115" s="289"/>
    </row>
    <row r="116" spans="2:28">
      <c r="B116" s="289"/>
      <c r="C116" s="289"/>
      <c r="D116" s="289"/>
      <c r="E116" s="289"/>
      <c r="F116" s="289"/>
      <c r="G116" s="289"/>
      <c r="H116" s="289"/>
      <c r="I116" s="289"/>
      <c r="J116" s="289"/>
      <c r="K116" s="289"/>
      <c r="L116" s="289"/>
      <c r="M116" s="289"/>
      <c r="N116" s="289"/>
      <c r="O116" s="289"/>
      <c r="P116" s="289"/>
      <c r="Q116" s="289"/>
      <c r="R116" s="289"/>
      <c r="S116" s="289"/>
      <c r="T116" s="289"/>
      <c r="U116" s="289"/>
      <c r="V116" s="289"/>
      <c r="W116" s="289"/>
      <c r="X116" s="289"/>
      <c r="Y116" s="289"/>
      <c r="Z116" s="289"/>
      <c r="AA116" s="289"/>
      <c r="AB116" s="289"/>
    </row>
    <row r="117" spans="2:28">
      <c r="B117" s="289"/>
      <c r="C117" s="289"/>
      <c r="D117" s="289"/>
      <c r="E117" s="289"/>
      <c r="F117" s="289"/>
      <c r="G117" s="289"/>
      <c r="H117" s="289"/>
      <c r="I117" s="289"/>
      <c r="J117" s="289"/>
      <c r="K117" s="289"/>
      <c r="L117" s="289"/>
      <c r="M117" s="289"/>
      <c r="N117" s="289"/>
      <c r="O117" s="289"/>
      <c r="P117" s="289"/>
      <c r="Q117" s="289"/>
      <c r="R117" s="289"/>
      <c r="S117" s="289"/>
      <c r="T117" s="289"/>
      <c r="U117" s="289"/>
      <c r="V117" s="289"/>
      <c r="W117" s="289"/>
      <c r="X117" s="289"/>
      <c r="Y117" s="289"/>
      <c r="Z117" s="289"/>
      <c r="AA117" s="289"/>
      <c r="AB117" s="289"/>
    </row>
    <row r="118" spans="2:28">
      <c r="B118" s="289"/>
      <c r="C118" s="289"/>
      <c r="D118" s="289"/>
      <c r="E118" s="289"/>
      <c r="F118" s="289"/>
      <c r="G118" s="289"/>
      <c r="H118" s="289"/>
      <c r="I118" s="289"/>
      <c r="J118" s="289"/>
      <c r="K118" s="289"/>
      <c r="L118" s="289"/>
      <c r="M118" s="289"/>
      <c r="N118" s="289"/>
      <c r="O118" s="289"/>
      <c r="P118" s="289"/>
      <c r="Q118" s="289"/>
      <c r="R118" s="289"/>
      <c r="S118" s="289"/>
      <c r="T118" s="289"/>
      <c r="U118" s="289"/>
      <c r="V118" s="289"/>
      <c r="W118" s="289"/>
      <c r="X118" s="289"/>
      <c r="Y118" s="289"/>
      <c r="Z118" s="289"/>
      <c r="AA118" s="289"/>
      <c r="AB118" s="289"/>
    </row>
    <row r="119" spans="2:28">
      <c r="B119" s="289"/>
      <c r="C119" s="289"/>
      <c r="D119" s="289"/>
      <c r="E119" s="289"/>
      <c r="F119" s="289"/>
      <c r="G119" s="289"/>
      <c r="H119" s="289"/>
      <c r="I119" s="289"/>
      <c r="J119" s="289"/>
      <c r="K119" s="289"/>
      <c r="L119" s="289"/>
      <c r="M119" s="289"/>
      <c r="N119" s="289"/>
      <c r="O119" s="289"/>
      <c r="P119" s="289"/>
      <c r="Q119" s="289"/>
      <c r="R119" s="289"/>
      <c r="S119" s="289"/>
      <c r="T119" s="289"/>
      <c r="U119" s="289"/>
      <c r="V119" s="289"/>
      <c r="W119" s="289"/>
      <c r="X119" s="289"/>
      <c r="Y119" s="289"/>
      <c r="Z119" s="289"/>
      <c r="AA119" s="289"/>
      <c r="AB119" s="289"/>
    </row>
    <row r="120" spans="2:28">
      <c r="B120" s="289"/>
      <c r="C120" s="289"/>
      <c r="D120" s="289"/>
      <c r="E120" s="289"/>
      <c r="F120" s="289"/>
      <c r="G120" s="289"/>
      <c r="H120" s="289"/>
      <c r="I120" s="289"/>
      <c r="J120" s="289"/>
      <c r="K120" s="289"/>
      <c r="L120" s="289"/>
      <c r="M120" s="289"/>
      <c r="N120" s="289"/>
      <c r="O120" s="289"/>
      <c r="P120" s="289"/>
      <c r="Q120" s="289"/>
      <c r="R120" s="289"/>
      <c r="S120" s="289"/>
      <c r="T120" s="289"/>
      <c r="U120" s="289"/>
      <c r="V120" s="289"/>
      <c r="W120" s="289"/>
      <c r="X120" s="289"/>
      <c r="Y120" s="289"/>
      <c r="Z120" s="289"/>
      <c r="AA120" s="289"/>
      <c r="AB120" s="289"/>
    </row>
    <row r="121" spans="2:28">
      <c r="B121" s="289"/>
      <c r="C121" s="289"/>
      <c r="D121" s="289"/>
      <c r="E121" s="289"/>
      <c r="F121" s="289"/>
      <c r="G121" s="289"/>
      <c r="H121" s="289"/>
      <c r="I121" s="289"/>
      <c r="J121" s="289"/>
      <c r="K121" s="289"/>
      <c r="L121" s="289"/>
      <c r="M121" s="289"/>
      <c r="N121" s="289"/>
      <c r="O121" s="289"/>
      <c r="P121" s="289"/>
      <c r="Q121" s="289"/>
      <c r="R121" s="289"/>
      <c r="S121" s="289"/>
      <c r="T121" s="289"/>
      <c r="U121" s="289"/>
      <c r="V121" s="289"/>
      <c r="W121" s="289"/>
      <c r="X121" s="289"/>
      <c r="Y121" s="289"/>
      <c r="Z121" s="289"/>
      <c r="AA121" s="289"/>
      <c r="AB121" s="289"/>
    </row>
    <row r="122" spans="2:28">
      <c r="B122" s="289"/>
      <c r="C122" s="289"/>
      <c r="D122" s="289"/>
      <c r="E122" s="289"/>
      <c r="F122" s="289"/>
      <c r="G122" s="289"/>
      <c r="H122" s="289"/>
      <c r="I122" s="289"/>
      <c r="J122" s="289"/>
      <c r="K122" s="289"/>
      <c r="L122" s="289"/>
      <c r="M122" s="289"/>
      <c r="N122" s="289"/>
      <c r="O122" s="289"/>
      <c r="P122" s="289"/>
      <c r="Q122" s="289"/>
      <c r="R122" s="289"/>
      <c r="S122" s="289"/>
      <c r="T122" s="289"/>
      <c r="U122" s="289"/>
      <c r="V122" s="289"/>
      <c r="W122" s="289"/>
      <c r="X122" s="289"/>
      <c r="Y122" s="289"/>
      <c r="Z122" s="289"/>
      <c r="AA122" s="289"/>
      <c r="AB122" s="289"/>
    </row>
    <row r="123" spans="2:28">
      <c r="B123" s="289"/>
      <c r="C123" s="289"/>
      <c r="D123" s="289"/>
      <c r="E123" s="289"/>
      <c r="F123" s="289"/>
      <c r="G123" s="289"/>
      <c r="H123" s="289"/>
      <c r="I123" s="289"/>
      <c r="J123" s="289"/>
      <c r="K123" s="289"/>
      <c r="L123" s="289"/>
      <c r="M123" s="289"/>
      <c r="N123" s="289"/>
      <c r="O123" s="289"/>
      <c r="P123" s="289"/>
      <c r="Q123" s="289"/>
      <c r="R123" s="289"/>
      <c r="S123" s="289"/>
      <c r="T123" s="289"/>
      <c r="U123" s="289"/>
      <c r="V123" s="289"/>
      <c r="W123" s="289"/>
      <c r="X123" s="289"/>
      <c r="Y123" s="289"/>
      <c r="Z123" s="289"/>
      <c r="AA123" s="289"/>
      <c r="AB123" s="289"/>
    </row>
    <row r="124" spans="2:28">
      <c r="B124" s="289"/>
      <c r="C124" s="289"/>
      <c r="D124" s="289"/>
      <c r="E124" s="289"/>
      <c r="F124" s="289"/>
      <c r="G124" s="289"/>
      <c r="H124" s="289"/>
      <c r="I124" s="289"/>
      <c r="J124" s="289"/>
      <c r="K124" s="289"/>
      <c r="L124" s="289"/>
      <c r="M124" s="289"/>
      <c r="N124" s="289"/>
      <c r="O124" s="289"/>
      <c r="P124" s="289"/>
      <c r="Q124" s="289"/>
      <c r="R124" s="289"/>
      <c r="S124" s="289"/>
      <c r="T124" s="289"/>
      <c r="U124" s="289"/>
      <c r="V124" s="289"/>
      <c r="W124" s="289"/>
      <c r="X124" s="289"/>
      <c r="Y124" s="289"/>
      <c r="Z124" s="289"/>
      <c r="AA124" s="289"/>
      <c r="AB124" s="289"/>
    </row>
    <row r="125" spans="2:28">
      <c r="B125" s="289"/>
      <c r="C125" s="289"/>
      <c r="D125" s="289"/>
      <c r="E125" s="289"/>
      <c r="F125" s="289"/>
      <c r="G125" s="289"/>
      <c r="H125" s="289"/>
      <c r="I125" s="289"/>
      <c r="J125" s="289"/>
      <c r="K125" s="289"/>
      <c r="L125" s="289"/>
      <c r="M125" s="289"/>
      <c r="N125" s="289"/>
      <c r="O125" s="289"/>
      <c r="P125" s="289"/>
      <c r="Q125" s="289"/>
      <c r="R125" s="289"/>
      <c r="S125" s="289"/>
      <c r="T125" s="289"/>
      <c r="U125" s="289"/>
      <c r="V125" s="289"/>
      <c r="W125" s="289"/>
      <c r="X125" s="289"/>
      <c r="Y125" s="289"/>
      <c r="Z125" s="289"/>
      <c r="AA125" s="289"/>
      <c r="AB125" s="289"/>
    </row>
    <row r="126" spans="2:28">
      <c r="B126" s="289"/>
      <c r="C126" s="289"/>
      <c r="D126" s="289"/>
      <c r="E126" s="289"/>
      <c r="F126" s="289"/>
      <c r="G126" s="289"/>
      <c r="H126" s="289"/>
      <c r="I126" s="289"/>
      <c r="J126" s="289"/>
      <c r="K126" s="289"/>
      <c r="L126" s="289"/>
      <c r="M126" s="289"/>
      <c r="N126" s="289"/>
      <c r="O126" s="289"/>
      <c r="P126" s="289"/>
      <c r="Q126" s="289"/>
      <c r="R126" s="289"/>
      <c r="S126" s="289"/>
      <c r="T126" s="289"/>
      <c r="U126" s="289"/>
      <c r="V126" s="289"/>
      <c r="W126" s="289"/>
      <c r="X126" s="289"/>
      <c r="Y126" s="289"/>
      <c r="Z126" s="289"/>
      <c r="AA126" s="289"/>
      <c r="AB126" s="289"/>
    </row>
    <row r="127" spans="2:28">
      <c r="B127" s="289"/>
      <c r="C127" s="289"/>
      <c r="D127" s="289"/>
      <c r="E127" s="289"/>
      <c r="F127" s="289"/>
      <c r="G127" s="289"/>
      <c r="H127" s="289"/>
      <c r="I127" s="289"/>
      <c r="J127" s="289"/>
      <c r="K127" s="289"/>
      <c r="L127" s="289"/>
      <c r="M127" s="289"/>
      <c r="N127" s="289"/>
      <c r="O127" s="289"/>
      <c r="P127" s="289"/>
      <c r="Q127" s="289"/>
      <c r="R127" s="289"/>
      <c r="S127" s="289"/>
      <c r="T127" s="289"/>
      <c r="U127" s="289"/>
      <c r="V127" s="289"/>
      <c r="W127" s="289"/>
      <c r="X127" s="289"/>
      <c r="Y127" s="289"/>
      <c r="Z127" s="289"/>
      <c r="AA127" s="289"/>
      <c r="AB127" s="289"/>
    </row>
    <row r="128" spans="2:28">
      <c r="B128" s="289"/>
      <c r="C128" s="289"/>
      <c r="D128" s="289"/>
      <c r="E128" s="289"/>
      <c r="F128" s="289"/>
      <c r="G128" s="289"/>
      <c r="H128" s="289"/>
      <c r="I128" s="289"/>
      <c r="J128" s="289"/>
      <c r="K128" s="289"/>
      <c r="L128" s="289"/>
      <c r="M128" s="289"/>
      <c r="N128" s="289"/>
      <c r="O128" s="289"/>
      <c r="P128" s="289"/>
      <c r="Q128" s="289"/>
      <c r="R128" s="289"/>
      <c r="S128" s="289"/>
      <c r="T128" s="289"/>
      <c r="U128" s="289"/>
      <c r="V128" s="289"/>
      <c r="W128" s="289"/>
      <c r="X128" s="289"/>
      <c r="Y128" s="289"/>
      <c r="Z128" s="289"/>
      <c r="AA128" s="289"/>
      <c r="AB128" s="289"/>
    </row>
    <row r="129" spans="2:28">
      <c r="B129" s="289"/>
      <c r="C129" s="289"/>
      <c r="D129" s="289"/>
      <c r="E129" s="289"/>
      <c r="F129" s="289"/>
      <c r="G129" s="289"/>
      <c r="H129" s="289"/>
      <c r="I129" s="289"/>
      <c r="J129" s="289"/>
      <c r="K129" s="289"/>
      <c r="L129" s="289"/>
      <c r="M129" s="289"/>
      <c r="N129" s="289"/>
      <c r="O129" s="289"/>
      <c r="P129" s="289"/>
      <c r="Q129" s="289"/>
      <c r="R129" s="289"/>
      <c r="S129" s="289"/>
      <c r="T129" s="289"/>
      <c r="U129" s="289"/>
      <c r="V129" s="289"/>
      <c r="W129" s="289"/>
      <c r="X129" s="289"/>
      <c r="Y129" s="289"/>
      <c r="Z129" s="289"/>
      <c r="AA129" s="289"/>
      <c r="AB129" s="289"/>
    </row>
    <row r="130" spans="2:28">
      <c r="B130" s="289"/>
      <c r="C130" s="289"/>
      <c r="D130" s="289"/>
      <c r="E130" s="289"/>
      <c r="F130" s="289"/>
      <c r="G130" s="289"/>
      <c r="H130" s="289"/>
      <c r="I130" s="289"/>
      <c r="J130" s="289"/>
      <c r="K130" s="289"/>
      <c r="L130" s="289"/>
      <c r="M130" s="289"/>
      <c r="N130" s="289"/>
      <c r="O130" s="289"/>
      <c r="P130" s="289"/>
      <c r="Q130" s="289"/>
      <c r="R130" s="289"/>
      <c r="S130" s="289"/>
      <c r="T130" s="289"/>
      <c r="U130" s="289"/>
      <c r="V130" s="289"/>
      <c r="W130" s="289"/>
      <c r="X130" s="289"/>
      <c r="Y130" s="289"/>
      <c r="Z130" s="289"/>
      <c r="AA130" s="289"/>
      <c r="AB130" s="289"/>
    </row>
    <row r="131" spans="2:28">
      <c r="B131" s="289"/>
      <c r="C131" s="289"/>
      <c r="D131" s="289"/>
      <c r="E131" s="289"/>
      <c r="F131" s="289"/>
      <c r="G131" s="289"/>
      <c r="H131" s="289"/>
      <c r="I131" s="289"/>
      <c r="J131" s="289"/>
      <c r="K131" s="289"/>
      <c r="L131" s="289"/>
      <c r="M131" s="289"/>
      <c r="N131" s="289"/>
      <c r="O131" s="289"/>
      <c r="P131" s="289"/>
      <c r="Q131" s="289"/>
      <c r="R131" s="289"/>
      <c r="S131" s="289"/>
      <c r="T131" s="289"/>
      <c r="U131" s="289"/>
      <c r="V131" s="289"/>
      <c r="W131" s="289"/>
      <c r="X131" s="289"/>
      <c r="Y131" s="289"/>
      <c r="Z131" s="289"/>
      <c r="AA131" s="289"/>
      <c r="AB131" s="289"/>
    </row>
    <row r="132" spans="2:28">
      <c r="B132" s="289"/>
      <c r="C132" s="289"/>
      <c r="D132" s="289"/>
      <c r="E132" s="289"/>
      <c r="F132" s="289"/>
      <c r="G132" s="289"/>
      <c r="H132" s="289"/>
      <c r="I132" s="289"/>
      <c r="J132" s="289"/>
      <c r="K132" s="289"/>
      <c r="L132" s="289"/>
      <c r="M132" s="289"/>
      <c r="N132" s="289"/>
      <c r="O132" s="289"/>
      <c r="P132" s="289"/>
      <c r="Q132" s="289"/>
      <c r="R132" s="289"/>
      <c r="S132" s="289"/>
      <c r="T132" s="289"/>
      <c r="U132" s="289"/>
      <c r="V132" s="289"/>
      <c r="W132" s="289"/>
      <c r="X132" s="289"/>
      <c r="Y132" s="289"/>
      <c r="Z132" s="289"/>
      <c r="AA132" s="289"/>
      <c r="AB132" s="289"/>
    </row>
    <row r="133" spans="2:28">
      <c r="B133" s="289"/>
      <c r="C133" s="289"/>
      <c r="D133" s="289"/>
      <c r="E133" s="289"/>
      <c r="F133" s="289"/>
      <c r="G133" s="289"/>
      <c r="H133" s="289"/>
      <c r="I133" s="289"/>
      <c r="J133" s="289"/>
      <c r="K133" s="289"/>
      <c r="L133" s="289"/>
      <c r="M133" s="289"/>
      <c r="N133" s="289"/>
      <c r="O133" s="289"/>
      <c r="P133" s="289"/>
      <c r="Q133" s="289"/>
      <c r="R133" s="289"/>
      <c r="S133" s="289"/>
      <c r="T133" s="289"/>
      <c r="U133" s="289"/>
      <c r="V133" s="289"/>
      <c r="W133" s="289"/>
      <c r="X133" s="289"/>
      <c r="Y133" s="289"/>
      <c r="Z133" s="289"/>
      <c r="AA133" s="289"/>
      <c r="AB133" s="289"/>
    </row>
    <row r="134" spans="2:28">
      <c r="B134" s="289"/>
      <c r="C134" s="289"/>
      <c r="D134" s="289"/>
      <c r="E134" s="289"/>
      <c r="F134" s="289"/>
      <c r="G134" s="289"/>
      <c r="H134" s="289"/>
      <c r="I134" s="289"/>
      <c r="J134" s="289"/>
      <c r="K134" s="289"/>
      <c r="L134" s="289"/>
      <c r="M134" s="289"/>
      <c r="N134" s="289"/>
      <c r="O134" s="289"/>
      <c r="P134" s="289"/>
      <c r="Q134" s="289"/>
      <c r="R134" s="289"/>
      <c r="S134" s="289"/>
      <c r="T134" s="289"/>
      <c r="U134" s="289"/>
      <c r="V134" s="289"/>
      <c r="W134" s="289"/>
      <c r="X134" s="289"/>
      <c r="Y134" s="289"/>
      <c r="Z134" s="289"/>
      <c r="AA134" s="289"/>
      <c r="AB134" s="289"/>
    </row>
    <row r="135" spans="2:28">
      <c r="B135" s="289"/>
      <c r="C135" s="289"/>
      <c r="D135" s="289"/>
      <c r="E135" s="289"/>
      <c r="F135" s="289"/>
      <c r="G135" s="289"/>
      <c r="H135" s="289"/>
      <c r="I135" s="289"/>
      <c r="J135" s="289"/>
      <c r="K135" s="289"/>
      <c r="L135" s="289"/>
      <c r="M135" s="289"/>
      <c r="N135" s="289"/>
      <c r="O135" s="289"/>
      <c r="P135" s="289"/>
      <c r="Q135" s="289"/>
      <c r="R135" s="289"/>
      <c r="S135" s="289"/>
      <c r="T135" s="289"/>
      <c r="U135" s="289"/>
      <c r="V135" s="289"/>
      <c r="W135" s="289"/>
      <c r="X135" s="289"/>
      <c r="Y135" s="289"/>
      <c r="Z135" s="289"/>
      <c r="AA135" s="289"/>
      <c r="AB135" s="289"/>
    </row>
    <row r="136" spans="2:28">
      <c r="B136" s="289"/>
      <c r="C136" s="289"/>
      <c r="D136" s="289"/>
      <c r="E136" s="289"/>
      <c r="F136" s="289"/>
      <c r="G136" s="289"/>
      <c r="H136" s="289"/>
      <c r="I136" s="289"/>
      <c r="J136" s="289"/>
      <c r="K136" s="289"/>
      <c r="L136" s="289"/>
      <c r="M136" s="289"/>
      <c r="N136" s="289"/>
      <c r="O136" s="289"/>
      <c r="P136" s="289"/>
      <c r="Q136" s="289"/>
      <c r="R136" s="289"/>
      <c r="S136" s="289"/>
      <c r="T136" s="289"/>
      <c r="U136" s="289"/>
      <c r="V136" s="289"/>
      <c r="W136" s="289"/>
      <c r="X136" s="289"/>
      <c r="Y136" s="289"/>
      <c r="Z136" s="289"/>
      <c r="AA136" s="289"/>
      <c r="AB136" s="289"/>
    </row>
    <row r="137" spans="2:28">
      <c r="B137" s="289"/>
      <c r="C137" s="289"/>
      <c r="D137" s="289"/>
      <c r="E137" s="289"/>
      <c r="F137" s="289"/>
      <c r="G137" s="289"/>
      <c r="H137" s="289"/>
      <c r="I137" s="289"/>
      <c r="J137" s="289"/>
      <c r="K137" s="289"/>
      <c r="L137" s="289"/>
      <c r="M137" s="289"/>
      <c r="N137" s="289"/>
      <c r="O137" s="289"/>
      <c r="P137" s="289"/>
      <c r="Q137" s="289"/>
      <c r="R137" s="289"/>
      <c r="S137" s="289"/>
      <c r="T137" s="289"/>
      <c r="U137" s="289"/>
      <c r="V137" s="289"/>
      <c r="W137" s="289"/>
      <c r="X137" s="289"/>
      <c r="Y137" s="289"/>
      <c r="Z137" s="289"/>
      <c r="AA137" s="289"/>
      <c r="AB137" s="289"/>
    </row>
    <row r="138" spans="2:28">
      <c r="B138" s="289"/>
      <c r="C138" s="289"/>
      <c r="D138" s="289"/>
      <c r="E138" s="289"/>
      <c r="F138" s="289"/>
      <c r="G138" s="289"/>
      <c r="H138" s="289"/>
      <c r="I138" s="289"/>
      <c r="J138" s="289"/>
      <c r="K138" s="289"/>
      <c r="L138" s="289"/>
      <c r="M138" s="289"/>
      <c r="N138" s="289"/>
      <c r="O138" s="289"/>
      <c r="P138" s="289"/>
      <c r="Q138" s="289"/>
      <c r="R138" s="289"/>
      <c r="S138" s="289"/>
      <c r="T138" s="289"/>
      <c r="U138" s="289"/>
      <c r="V138" s="289"/>
      <c r="W138" s="289"/>
      <c r="X138" s="289"/>
      <c r="Y138" s="289"/>
      <c r="Z138" s="289"/>
      <c r="AA138" s="289"/>
      <c r="AB138" s="289"/>
    </row>
    <row r="139" spans="2:28">
      <c r="B139" s="289"/>
      <c r="C139" s="289"/>
      <c r="D139" s="289"/>
      <c r="E139" s="289"/>
      <c r="F139" s="289"/>
      <c r="G139" s="289"/>
      <c r="H139" s="289"/>
      <c r="I139" s="289"/>
      <c r="J139" s="289"/>
      <c r="K139" s="289"/>
      <c r="L139" s="289"/>
      <c r="M139" s="289"/>
      <c r="N139" s="289"/>
      <c r="O139" s="289"/>
      <c r="P139" s="289"/>
      <c r="Q139" s="289"/>
      <c r="R139" s="289"/>
      <c r="S139" s="289"/>
      <c r="T139" s="289"/>
      <c r="U139" s="289"/>
      <c r="V139" s="289"/>
      <c r="W139" s="289"/>
      <c r="X139" s="289"/>
      <c r="Y139" s="289"/>
      <c r="Z139" s="289"/>
      <c r="AA139" s="289"/>
      <c r="AB139" s="289"/>
    </row>
    <row r="140" spans="2:28">
      <c r="B140" s="289"/>
      <c r="C140" s="289"/>
      <c r="D140" s="289"/>
      <c r="E140" s="289"/>
      <c r="F140" s="289"/>
      <c r="G140" s="289"/>
      <c r="H140" s="289"/>
      <c r="I140" s="289"/>
      <c r="J140" s="289"/>
      <c r="K140" s="289"/>
      <c r="L140" s="289"/>
      <c r="M140" s="289"/>
      <c r="N140" s="289"/>
      <c r="O140" s="289"/>
      <c r="P140" s="289"/>
      <c r="Q140" s="289"/>
      <c r="R140" s="289"/>
      <c r="S140" s="289"/>
      <c r="T140" s="289"/>
      <c r="U140" s="289"/>
      <c r="V140" s="289"/>
      <c r="W140" s="289"/>
      <c r="X140" s="289"/>
      <c r="Y140" s="289"/>
      <c r="Z140" s="289"/>
      <c r="AA140" s="289"/>
      <c r="AB140" s="289"/>
    </row>
    <row r="141" spans="2:28">
      <c r="B141" s="289"/>
      <c r="C141" s="289"/>
      <c r="D141" s="289"/>
      <c r="E141" s="289"/>
      <c r="F141" s="289"/>
      <c r="G141" s="289"/>
      <c r="H141" s="289"/>
      <c r="I141" s="289"/>
      <c r="J141" s="289"/>
      <c r="K141" s="289"/>
      <c r="L141" s="289"/>
      <c r="M141" s="289"/>
      <c r="N141" s="289"/>
      <c r="O141" s="289"/>
      <c r="P141" s="289"/>
      <c r="Q141" s="289"/>
      <c r="R141" s="289"/>
      <c r="S141" s="289"/>
      <c r="T141" s="289"/>
      <c r="U141" s="289"/>
      <c r="V141" s="289"/>
      <c r="W141" s="289"/>
      <c r="X141" s="289"/>
      <c r="Y141" s="289"/>
      <c r="Z141" s="289"/>
      <c r="AA141" s="289"/>
      <c r="AB141" s="289"/>
    </row>
    <row r="142" spans="2:28">
      <c r="B142" s="289"/>
      <c r="C142" s="289"/>
      <c r="D142" s="289"/>
      <c r="E142" s="289"/>
      <c r="F142" s="289"/>
      <c r="G142" s="289"/>
      <c r="H142" s="289"/>
      <c r="I142" s="289"/>
      <c r="J142" s="289"/>
      <c r="K142" s="289"/>
      <c r="L142" s="289"/>
      <c r="M142" s="289"/>
      <c r="N142" s="289"/>
      <c r="O142" s="289"/>
      <c r="P142" s="289"/>
      <c r="Q142" s="289"/>
      <c r="R142" s="289"/>
      <c r="S142" s="289"/>
      <c r="T142" s="289"/>
      <c r="U142" s="289"/>
      <c r="V142" s="289"/>
      <c r="W142" s="289"/>
      <c r="X142" s="289"/>
      <c r="Y142" s="289"/>
      <c r="Z142" s="289"/>
      <c r="AA142" s="289"/>
      <c r="AB142" s="289"/>
    </row>
    <row r="143" spans="2:28">
      <c r="B143" s="289"/>
      <c r="C143" s="289"/>
      <c r="D143" s="289"/>
      <c r="E143" s="289"/>
      <c r="F143" s="289"/>
      <c r="G143" s="289"/>
      <c r="H143" s="289"/>
      <c r="I143" s="289"/>
      <c r="J143" s="289"/>
      <c r="K143" s="289"/>
      <c r="L143" s="289"/>
      <c r="M143" s="289"/>
      <c r="N143" s="289"/>
      <c r="O143" s="289"/>
      <c r="P143" s="289"/>
      <c r="Q143" s="289"/>
      <c r="R143" s="289"/>
      <c r="S143" s="289"/>
      <c r="T143" s="289"/>
      <c r="U143" s="289"/>
      <c r="V143" s="289"/>
      <c r="W143" s="289"/>
      <c r="X143" s="289"/>
      <c r="Y143" s="289"/>
      <c r="Z143" s="289"/>
      <c r="AA143" s="289"/>
      <c r="AB143" s="289"/>
    </row>
    <row r="144" spans="2:28">
      <c r="B144" s="289"/>
      <c r="C144" s="289"/>
      <c r="D144" s="289"/>
      <c r="E144" s="289"/>
      <c r="F144" s="289"/>
      <c r="G144" s="289"/>
      <c r="H144" s="289"/>
      <c r="I144" s="289"/>
      <c r="J144" s="289"/>
      <c r="K144" s="289"/>
      <c r="L144" s="289"/>
      <c r="M144" s="289"/>
      <c r="N144" s="289"/>
      <c r="O144" s="289"/>
      <c r="P144" s="289"/>
      <c r="Q144" s="289"/>
      <c r="R144" s="289"/>
      <c r="S144" s="289"/>
      <c r="T144" s="289"/>
      <c r="U144" s="289"/>
      <c r="V144" s="289"/>
      <c r="W144" s="289"/>
      <c r="X144" s="289"/>
      <c r="Y144" s="289"/>
      <c r="Z144" s="289"/>
      <c r="AA144" s="289"/>
      <c r="AB144" s="289"/>
    </row>
    <row r="145" spans="2:28">
      <c r="B145" s="289"/>
      <c r="C145" s="289"/>
      <c r="D145" s="289"/>
      <c r="E145" s="289"/>
      <c r="F145" s="289"/>
      <c r="G145" s="289"/>
      <c r="H145" s="289"/>
      <c r="I145" s="289"/>
      <c r="J145" s="289"/>
      <c r="K145" s="289"/>
      <c r="L145" s="289"/>
      <c r="M145" s="289"/>
      <c r="N145" s="289"/>
      <c r="O145" s="289"/>
      <c r="P145" s="289"/>
      <c r="Q145" s="289"/>
      <c r="R145" s="289"/>
      <c r="S145" s="289"/>
      <c r="T145" s="289"/>
      <c r="U145" s="289"/>
      <c r="V145" s="289"/>
      <c r="W145" s="289"/>
      <c r="X145" s="289"/>
      <c r="Y145" s="289"/>
      <c r="Z145" s="289"/>
      <c r="AA145" s="289"/>
      <c r="AB145" s="289"/>
    </row>
    <row r="146" spans="2:28">
      <c r="B146" s="289"/>
      <c r="C146" s="289"/>
      <c r="D146" s="289"/>
      <c r="E146" s="289"/>
      <c r="F146" s="289"/>
      <c r="G146" s="289"/>
      <c r="H146" s="289"/>
      <c r="I146" s="289"/>
      <c r="J146" s="289"/>
      <c r="K146" s="289"/>
      <c r="L146" s="289"/>
      <c r="M146" s="289"/>
      <c r="N146" s="289"/>
      <c r="O146" s="289"/>
      <c r="P146" s="289"/>
      <c r="Q146" s="289"/>
      <c r="R146" s="289"/>
      <c r="S146" s="289"/>
      <c r="T146" s="289"/>
      <c r="U146" s="289"/>
      <c r="V146" s="289"/>
      <c r="W146" s="289"/>
      <c r="X146" s="289"/>
      <c r="Y146" s="289"/>
      <c r="Z146" s="289"/>
      <c r="AA146" s="289"/>
      <c r="AB146" s="289"/>
    </row>
    <row r="147" spans="2:28">
      <c r="B147" s="289"/>
      <c r="C147" s="289"/>
      <c r="D147" s="289"/>
      <c r="E147" s="289"/>
      <c r="F147" s="289"/>
      <c r="G147" s="289"/>
      <c r="H147" s="289"/>
      <c r="I147" s="289"/>
      <c r="J147" s="289"/>
      <c r="K147" s="289"/>
      <c r="L147" s="289"/>
      <c r="M147" s="289"/>
      <c r="N147" s="289"/>
      <c r="O147" s="289"/>
      <c r="P147" s="289"/>
      <c r="Q147" s="289"/>
      <c r="R147" s="289"/>
      <c r="S147" s="289"/>
      <c r="T147" s="289"/>
      <c r="U147" s="289"/>
      <c r="V147" s="289"/>
      <c r="W147" s="289"/>
      <c r="X147" s="289"/>
      <c r="Y147" s="289"/>
      <c r="Z147" s="289"/>
      <c r="AA147" s="289"/>
      <c r="AB147" s="289"/>
    </row>
    <row r="148" spans="2:28">
      <c r="B148" s="289"/>
      <c r="C148" s="289"/>
      <c r="D148" s="289"/>
      <c r="E148" s="289"/>
      <c r="F148" s="289"/>
      <c r="G148" s="289"/>
      <c r="H148" s="289"/>
      <c r="I148" s="289"/>
      <c r="J148" s="289"/>
      <c r="K148" s="289"/>
      <c r="L148" s="289"/>
      <c r="M148" s="289"/>
      <c r="N148" s="289"/>
      <c r="O148" s="289"/>
      <c r="P148" s="289"/>
      <c r="Q148" s="289"/>
      <c r="R148" s="289"/>
      <c r="S148" s="289"/>
      <c r="T148" s="289"/>
      <c r="U148" s="289"/>
      <c r="V148" s="289"/>
      <c r="W148" s="289"/>
      <c r="X148" s="289"/>
      <c r="Y148" s="289"/>
      <c r="Z148" s="289"/>
      <c r="AA148" s="289"/>
      <c r="AB148" s="289"/>
    </row>
    <row r="149" spans="2:28">
      <c r="B149" s="289"/>
      <c r="C149" s="289"/>
      <c r="D149" s="289"/>
      <c r="E149" s="289"/>
      <c r="F149" s="289"/>
      <c r="G149" s="289"/>
      <c r="H149" s="289"/>
      <c r="I149" s="289"/>
      <c r="J149" s="289"/>
      <c r="K149" s="289"/>
      <c r="L149" s="289"/>
      <c r="M149" s="289"/>
      <c r="N149" s="289"/>
      <c r="O149" s="289"/>
      <c r="P149" s="289"/>
      <c r="Q149" s="289"/>
      <c r="R149" s="289"/>
      <c r="S149" s="289"/>
      <c r="T149" s="289"/>
      <c r="U149" s="289"/>
      <c r="V149" s="289"/>
      <c r="W149" s="289"/>
      <c r="X149" s="289"/>
      <c r="Y149" s="289"/>
      <c r="Z149" s="289"/>
      <c r="AA149" s="289"/>
      <c r="AB149" s="289"/>
    </row>
    <row r="150" spans="2:28">
      <c r="B150" s="289"/>
      <c r="C150" s="289"/>
      <c r="D150" s="289"/>
      <c r="E150" s="289"/>
      <c r="F150" s="289"/>
      <c r="G150" s="289"/>
      <c r="H150" s="289"/>
      <c r="I150" s="289"/>
      <c r="J150" s="289"/>
      <c r="K150" s="289"/>
      <c r="L150" s="289"/>
      <c r="M150" s="289"/>
      <c r="N150" s="289"/>
      <c r="O150" s="289"/>
      <c r="P150" s="289"/>
      <c r="Q150" s="289"/>
      <c r="R150" s="289"/>
      <c r="S150" s="289"/>
      <c r="T150" s="289"/>
      <c r="U150" s="289"/>
      <c r="V150" s="289"/>
      <c r="W150" s="289"/>
      <c r="X150" s="289"/>
      <c r="Y150" s="289"/>
      <c r="Z150" s="289"/>
      <c r="AA150" s="289"/>
      <c r="AB150" s="289"/>
    </row>
    <row r="151" spans="2:28">
      <c r="B151" s="289"/>
      <c r="C151" s="289"/>
      <c r="D151" s="289"/>
      <c r="E151" s="289"/>
      <c r="F151" s="289"/>
      <c r="G151" s="289"/>
      <c r="H151" s="289"/>
      <c r="I151" s="289"/>
      <c r="J151" s="289"/>
      <c r="K151" s="289"/>
      <c r="L151" s="289"/>
      <c r="M151" s="289"/>
      <c r="N151" s="289"/>
      <c r="O151" s="289"/>
      <c r="P151" s="289"/>
      <c r="Q151" s="289"/>
      <c r="R151" s="289"/>
      <c r="S151" s="289"/>
      <c r="T151" s="289"/>
      <c r="U151" s="289"/>
      <c r="V151" s="289"/>
      <c r="W151" s="289"/>
      <c r="X151" s="289"/>
      <c r="Y151" s="289"/>
      <c r="Z151" s="289"/>
      <c r="AA151" s="289"/>
      <c r="AB151" s="289"/>
    </row>
    <row r="152" spans="2:28">
      <c r="B152" s="289"/>
      <c r="C152" s="289"/>
      <c r="D152" s="289"/>
      <c r="E152" s="289"/>
      <c r="F152" s="289"/>
      <c r="G152" s="289"/>
      <c r="H152" s="289"/>
      <c r="I152" s="289"/>
      <c r="J152" s="289"/>
      <c r="K152" s="289"/>
      <c r="L152" s="289"/>
      <c r="M152" s="289"/>
      <c r="N152" s="289"/>
      <c r="O152" s="289"/>
      <c r="P152" s="289"/>
      <c r="Q152" s="289"/>
      <c r="R152" s="289"/>
      <c r="S152" s="289"/>
      <c r="T152" s="289"/>
      <c r="U152" s="289"/>
      <c r="V152" s="289"/>
      <c r="W152" s="289"/>
      <c r="X152" s="289"/>
      <c r="Y152" s="289"/>
      <c r="Z152" s="289"/>
      <c r="AA152" s="289"/>
      <c r="AB152" s="289"/>
    </row>
    <row r="153" spans="2:28">
      <c r="B153" s="289"/>
      <c r="C153" s="289"/>
      <c r="D153" s="289"/>
      <c r="E153" s="289"/>
      <c r="F153" s="289"/>
      <c r="G153" s="289"/>
      <c r="H153" s="289"/>
      <c r="I153" s="289"/>
      <c r="J153" s="289"/>
      <c r="K153" s="289"/>
      <c r="L153" s="289"/>
      <c r="M153" s="289"/>
      <c r="N153" s="289"/>
      <c r="O153" s="289"/>
      <c r="P153" s="289"/>
      <c r="Q153" s="289"/>
      <c r="R153" s="289"/>
      <c r="S153" s="289"/>
      <c r="T153" s="289"/>
      <c r="U153" s="289"/>
      <c r="V153" s="289"/>
      <c r="W153" s="289"/>
      <c r="X153" s="289"/>
      <c r="Y153" s="289"/>
      <c r="Z153" s="289"/>
      <c r="AA153" s="289"/>
      <c r="AB153" s="289"/>
    </row>
    <row r="154" spans="2:28">
      <c r="B154" s="289"/>
      <c r="C154" s="289"/>
      <c r="D154" s="289"/>
      <c r="E154" s="289"/>
      <c r="F154" s="289"/>
      <c r="G154" s="289"/>
      <c r="H154" s="289"/>
      <c r="I154" s="289"/>
      <c r="J154" s="289"/>
      <c r="K154" s="289"/>
      <c r="L154" s="289"/>
      <c r="M154" s="289"/>
      <c r="N154" s="289"/>
      <c r="O154" s="289"/>
      <c r="P154" s="289"/>
      <c r="Q154" s="289"/>
      <c r="R154" s="289"/>
      <c r="S154" s="289"/>
      <c r="T154" s="289"/>
      <c r="U154" s="289"/>
      <c r="V154" s="289"/>
      <c r="W154" s="289"/>
      <c r="X154" s="289"/>
      <c r="Y154" s="289"/>
      <c r="Z154" s="289"/>
      <c r="AA154" s="289"/>
      <c r="AB154" s="289"/>
    </row>
    <row r="155" spans="2:28">
      <c r="B155" s="289"/>
      <c r="C155" s="289"/>
      <c r="D155" s="289"/>
      <c r="E155" s="289"/>
      <c r="F155" s="289"/>
      <c r="G155" s="289"/>
      <c r="H155" s="289"/>
      <c r="I155" s="289"/>
      <c r="J155" s="289"/>
      <c r="K155" s="289"/>
      <c r="L155" s="289"/>
      <c r="M155" s="289"/>
      <c r="N155" s="289"/>
      <c r="O155" s="289"/>
      <c r="P155" s="289"/>
      <c r="Q155" s="289"/>
      <c r="R155" s="289"/>
      <c r="S155" s="289"/>
      <c r="T155" s="289"/>
      <c r="U155" s="289"/>
      <c r="V155" s="289"/>
      <c r="W155" s="289"/>
      <c r="X155" s="289"/>
      <c r="Y155" s="289"/>
      <c r="Z155" s="289"/>
      <c r="AA155" s="289"/>
      <c r="AB155" s="289"/>
    </row>
    <row r="156" spans="2:28">
      <c r="B156" s="289"/>
      <c r="C156" s="289"/>
      <c r="D156" s="289"/>
      <c r="E156" s="289"/>
      <c r="F156" s="289"/>
      <c r="G156" s="289"/>
      <c r="H156" s="289"/>
      <c r="I156" s="289"/>
      <c r="J156" s="289"/>
      <c r="K156" s="289"/>
      <c r="L156" s="289"/>
      <c r="M156" s="289"/>
      <c r="N156" s="289"/>
      <c r="O156" s="289"/>
      <c r="P156" s="289"/>
      <c r="Q156" s="289"/>
      <c r="R156" s="289"/>
      <c r="S156" s="289"/>
      <c r="T156" s="289"/>
      <c r="U156" s="289"/>
      <c r="V156" s="289"/>
      <c r="W156" s="289"/>
      <c r="X156" s="289"/>
      <c r="Y156" s="289"/>
      <c r="Z156" s="289"/>
      <c r="AA156" s="289"/>
      <c r="AB156" s="289"/>
    </row>
  </sheetData>
  <mergeCells count="8">
    <mergeCell ref="B40:AB40"/>
    <mergeCell ref="AE40:BD40"/>
    <mergeCell ref="B95:AB95"/>
    <mergeCell ref="AE95:BD95"/>
    <mergeCell ref="B54:AB54"/>
    <mergeCell ref="AE54:BD54"/>
    <mergeCell ref="B75:AB75"/>
    <mergeCell ref="AE75:BD75"/>
  </mergeCells>
  <phoneticPr fontId="2" type="noConversion"/>
  <pageMargins left="0.75" right="0.75" top="1" bottom="1" header="0.5" footer="0.5"/>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7"/>
  </sheetPr>
  <dimension ref="B1:H2"/>
  <sheetViews>
    <sheetView topLeftCell="A4" workbookViewId="0"/>
  </sheetViews>
  <sheetFormatPr defaultColWidth="9.6328125" defaultRowHeight="12.5"/>
  <cols>
    <col min="1" max="1" width="1.7265625" customWidth="1"/>
  </cols>
  <sheetData>
    <row r="1" spans="2:8" ht="9" customHeight="1"/>
    <row r="2" spans="2:8" ht="13">
      <c r="B2" s="1" t="str">
        <f>' '!$A$53</f>
        <v>Imports of VPA core products from Suriname (by product)</v>
      </c>
      <c r="H2" s="202" t="s">
        <v>85</v>
      </c>
    </row>
  </sheetData>
  <phoneticPr fontId="2" type="noConversion"/>
  <pageMargins left="0.75" right="0.75" top="1" bottom="1" header="0.5" footer="0.5"/>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17"/>
    <pageSetUpPr fitToPage="1"/>
  </sheetPr>
  <dimension ref="A1:B82"/>
  <sheetViews>
    <sheetView tabSelected="1" workbookViewId="0"/>
  </sheetViews>
  <sheetFormatPr defaultRowHeight="12.5"/>
  <cols>
    <col min="1" max="1" width="1.7265625" customWidth="1"/>
  </cols>
  <sheetData>
    <row r="1" spans="1:2" ht="9" customHeight="1">
      <c r="A1" s="207"/>
    </row>
    <row r="2" spans="1:2" ht="15.5">
      <c r="B2" s="110" t="s">
        <v>80</v>
      </c>
    </row>
    <row r="3" spans="1:2" ht="9" customHeight="1"/>
    <row r="4" spans="1:2" ht="13">
      <c r="B4" s="1" t="str">
        <f>' '!$A$39</f>
        <v>Imports of wood-based products from Suriname (by product)</v>
      </c>
    </row>
    <row r="30" spans="2:2" ht="13">
      <c r="B30" s="1" t="str">
        <f>' '!$A$53</f>
        <v>Imports of VPA core products from Suriname (by product)</v>
      </c>
    </row>
    <row r="56" spans="2:2" ht="13">
      <c r="B56" s="1" t="str">
        <f>' '!$A$74</f>
        <v>Imports of logs from Suriname (by product)</v>
      </c>
    </row>
    <row r="82" spans="2:2" ht="13">
      <c r="B82" s="1" t="str">
        <f>' '!$A$94</f>
        <v>Imports of sawnwood from Suriname (by product)</v>
      </c>
    </row>
  </sheetData>
  <phoneticPr fontId="2" type="noConversion"/>
  <pageMargins left="0.75" right="0.75" top="1" bottom="1" header="0.5" footer="0.5"/>
  <pageSetup paperSize="9" scale="10" orientation="landscape"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C25"/>
  <sheetViews>
    <sheetView workbookViewId="0">
      <pane xSplit="2" ySplit="4" topLeftCell="C5" activePane="bottomRight" state="frozen"/>
      <selection activeCell="V21" sqref="V21:AC21"/>
      <selection pane="topRight" activeCell="V21" sqref="V21:AC21"/>
      <selection pane="bottomLeft" activeCell="V21" sqref="V21:AC21"/>
      <selection pane="bottomRight" activeCell="B2" sqref="B2:B4"/>
    </sheetView>
  </sheetViews>
  <sheetFormatPr defaultRowHeight="12.5"/>
  <cols>
    <col min="1" max="1" width="1.7265625" customWidth="1"/>
    <col min="2" max="2" width="19" bestFit="1" customWidth="1"/>
    <col min="3" max="14" width="5.7265625" customWidth="1"/>
    <col min="15" max="22" width="5.7265625" style="159" customWidth="1"/>
    <col min="23" max="28" width="5.7265625" style="159" hidden="1" customWidth="1"/>
    <col min="51" max="55" width="0" hidden="1" customWidth="1"/>
  </cols>
  <sheetData>
    <row r="1" spans="2:29" ht="9" customHeight="1" thickBot="1">
      <c r="O1" s="158"/>
      <c r="P1" s="158"/>
      <c r="Q1" s="158"/>
      <c r="R1" s="158"/>
      <c r="S1" s="158"/>
      <c r="T1" s="158"/>
      <c r="U1" s="158"/>
      <c r="V1" s="158"/>
      <c r="W1" s="158"/>
      <c r="X1" s="158"/>
      <c r="Y1" s="158"/>
      <c r="Z1" s="158"/>
      <c r="AA1" s="158"/>
      <c r="AB1" s="158"/>
    </row>
    <row r="2" spans="2:29" ht="16" thickTop="1">
      <c r="B2" s="245" t="s">
        <v>65</v>
      </c>
      <c r="C2" s="247" t="s">
        <v>43</v>
      </c>
      <c r="D2" s="248"/>
      <c r="E2" s="248"/>
      <c r="F2" s="248"/>
      <c r="G2" s="248"/>
      <c r="H2" s="248"/>
      <c r="I2" s="248"/>
      <c r="J2" s="248"/>
      <c r="K2" s="248"/>
      <c r="L2" s="248"/>
      <c r="M2" s="248"/>
      <c r="N2" s="248"/>
      <c r="O2" s="248"/>
      <c r="P2" s="248"/>
      <c r="Q2" s="248"/>
      <c r="R2" s="248"/>
      <c r="S2" s="248"/>
      <c r="T2" s="248"/>
      <c r="U2" s="248"/>
      <c r="V2" s="248"/>
      <c r="W2" s="248"/>
      <c r="X2" s="248"/>
      <c r="Y2" s="248"/>
      <c r="Z2" s="248"/>
      <c r="AA2" s="248"/>
      <c r="AB2" s="249"/>
      <c r="AC2" s="165"/>
    </row>
    <row r="3" spans="2:29" ht="13" thickBot="1">
      <c r="B3" s="246"/>
      <c r="C3" s="250" t="s">
        <v>47</v>
      </c>
      <c r="D3" s="251"/>
      <c r="E3" s="251"/>
      <c r="F3" s="251"/>
      <c r="G3" s="251"/>
      <c r="H3" s="251"/>
      <c r="I3" s="251"/>
      <c r="J3" s="251"/>
      <c r="K3" s="251"/>
      <c r="L3" s="251"/>
      <c r="M3" s="251"/>
      <c r="N3" s="251"/>
      <c r="O3" s="251"/>
      <c r="P3" s="251"/>
      <c r="Q3" s="251"/>
      <c r="R3" s="251"/>
      <c r="S3" s="251"/>
      <c r="T3" s="251"/>
      <c r="U3" s="251"/>
      <c r="V3" s="251"/>
      <c r="W3" s="251"/>
      <c r="X3" s="251"/>
      <c r="Y3" s="251"/>
      <c r="Z3" s="251"/>
      <c r="AA3" s="251"/>
      <c r="AB3" s="252"/>
      <c r="AC3" s="165"/>
    </row>
    <row r="4" spans="2:29" ht="20" customHeight="1" thickTop="1" thickBot="1">
      <c r="B4" s="246"/>
      <c r="C4" s="113">
        <v>2000</v>
      </c>
      <c r="D4" s="38">
        <v>2001</v>
      </c>
      <c r="E4" s="38">
        <v>2002</v>
      </c>
      <c r="F4" s="38">
        <v>2003</v>
      </c>
      <c r="G4" s="38">
        <v>2004</v>
      </c>
      <c r="H4" s="38">
        <v>2005</v>
      </c>
      <c r="I4" s="38">
        <v>2006</v>
      </c>
      <c r="J4" s="39">
        <v>2007</v>
      </c>
      <c r="K4" s="127">
        <f>1+J4</f>
        <v>2008</v>
      </c>
      <c r="L4" s="127">
        <f>1+K4</f>
        <v>2009</v>
      </c>
      <c r="M4" s="127">
        <f>1+L4</f>
        <v>2010</v>
      </c>
      <c r="N4" s="127">
        <f>1+M4</f>
        <v>2011</v>
      </c>
      <c r="O4" s="198">
        <f>1+N4</f>
        <v>2012</v>
      </c>
      <c r="P4" s="198">
        <f t="shared" ref="P4:AA4" si="0">1+O4</f>
        <v>2013</v>
      </c>
      <c r="Q4" s="198">
        <f t="shared" si="0"/>
        <v>2014</v>
      </c>
      <c r="R4" s="198">
        <f t="shared" si="0"/>
        <v>2015</v>
      </c>
      <c r="S4" s="198">
        <f t="shared" si="0"/>
        <v>2016</v>
      </c>
      <c r="T4" s="198">
        <f t="shared" si="0"/>
        <v>2017</v>
      </c>
      <c r="U4" s="198">
        <f t="shared" si="0"/>
        <v>2018</v>
      </c>
      <c r="V4" s="198">
        <f t="shared" si="0"/>
        <v>2019</v>
      </c>
      <c r="W4" s="198">
        <f t="shared" si="0"/>
        <v>2020</v>
      </c>
      <c r="X4" s="198">
        <f t="shared" si="0"/>
        <v>2021</v>
      </c>
      <c r="Y4" s="198">
        <f t="shared" si="0"/>
        <v>2022</v>
      </c>
      <c r="Z4" s="198">
        <f t="shared" si="0"/>
        <v>2023</v>
      </c>
      <c r="AA4" s="198">
        <f t="shared" si="0"/>
        <v>2024</v>
      </c>
      <c r="AB4" s="197">
        <f>1+AA4</f>
        <v>2025</v>
      </c>
      <c r="AC4" s="165"/>
    </row>
    <row r="5" spans="2:29" ht="20" customHeight="1" thickTop="1">
      <c r="B5" s="6"/>
      <c r="C5" s="253" t="s">
        <v>64</v>
      </c>
      <c r="D5" s="254"/>
      <c r="E5" s="254"/>
      <c r="F5" s="254"/>
      <c r="G5" s="254"/>
      <c r="H5" s="254"/>
      <c r="I5" s="254"/>
      <c r="J5" s="254"/>
      <c r="K5" s="254"/>
      <c r="L5" s="254"/>
      <c r="M5" s="254"/>
      <c r="N5" s="254"/>
      <c r="O5" s="254"/>
      <c r="P5" s="254"/>
      <c r="Q5" s="254"/>
      <c r="R5" s="254"/>
      <c r="S5" s="254"/>
      <c r="T5" s="254"/>
      <c r="U5" s="254"/>
      <c r="V5" s="254"/>
      <c r="W5" s="254"/>
      <c r="X5" s="254"/>
      <c r="Y5" s="254"/>
      <c r="Z5" s="254"/>
      <c r="AA5" s="254"/>
      <c r="AB5" s="255"/>
      <c r="AC5" s="165"/>
    </row>
    <row r="6" spans="2:29" ht="17.149999999999999" customHeight="1">
      <c r="B6" s="22" t="s">
        <v>66</v>
      </c>
      <c r="C6" s="48">
        <f>1/1000000*'[1]EXPORT VALUES 44 ONLY'!$J$2</f>
        <v>3.3255949999999999</v>
      </c>
      <c r="D6" s="49">
        <f>1/1000000*'[1]EXPORT VALUES 44 ONLY'!$J$3</f>
        <v>4.5003359999999999</v>
      </c>
      <c r="E6" s="49">
        <f>1/1000000*'[1]EXPORT VALUES 44 ONLY'!$J$4</f>
        <v>4.9710519999999994</v>
      </c>
      <c r="F6" s="49">
        <f>1/1000000*'[1]EXPORT VALUES 44 ONLY'!$J$5</f>
        <v>3.4892459999999996</v>
      </c>
      <c r="G6" s="49">
        <f>1/1000000*'[1]EXPORT VALUES 44 ONLY'!$J$6</f>
        <v>2.6447400000000001</v>
      </c>
      <c r="H6" s="49">
        <f>1/1000000*'[1]EXPORT VALUES 44 ONLY'!$J$7</f>
        <v>3.1615199999999999</v>
      </c>
      <c r="I6" s="49">
        <f>1/1000000*'[1]EXPORT VALUES 44 ONLY'!$J$8</f>
        <v>4.928083</v>
      </c>
      <c r="J6" s="49">
        <f>1/1000000*'[1]EXPORT VALUES 44 ONLY'!$J$9</f>
        <v>5.4825010000000001</v>
      </c>
      <c r="K6" s="49">
        <f>1/1000000*'[1]EXPORT VALUES 44 ONLY'!$J$10</f>
        <v>5.8668649999999998</v>
      </c>
      <c r="L6" s="49">
        <f>'[1]44Exp'!AK$263</f>
        <v>6.0958410000000018</v>
      </c>
      <c r="M6" s="49">
        <f>'[1]44Exp'!AL$263</f>
        <v>8.5945059999999955</v>
      </c>
      <c r="N6" s="49">
        <f>'[1]44Exp'!AM$263</f>
        <v>14.941250000000002</v>
      </c>
      <c r="O6" s="49">
        <f>'[1]44Exp'!AN$263</f>
        <v>19.295308999999996</v>
      </c>
      <c r="P6" s="49">
        <f>'[1]44Exp'!AO$263</f>
        <v>20.086144000000001</v>
      </c>
      <c r="Q6" s="49">
        <f>'[1]44Exp'!AP$263</f>
        <v>26.732707000000008</v>
      </c>
      <c r="R6" s="203">
        <f>'[1]44Exp'!AQ$263</f>
        <v>32.257308000000002</v>
      </c>
      <c r="S6" s="49">
        <f>'[1]44Exp'!AR$263</f>
        <v>37.781908999999992</v>
      </c>
      <c r="T6" s="49">
        <f>'[1]44Exp'!AS$263</f>
        <v>58.001435000000015</v>
      </c>
      <c r="U6" s="49">
        <f>'[1]44Exp'!AT$263</f>
        <v>68.093457000000001</v>
      </c>
      <c r="V6" s="49">
        <f>'[1]44Exp'!AU$263</f>
        <v>69.371955</v>
      </c>
      <c r="W6" s="49">
        <f>'[1]44Exp'!AV$263</f>
        <v>0</v>
      </c>
      <c r="X6" s="49">
        <f>'[1]44Exp'!AW$263</f>
        <v>0</v>
      </c>
      <c r="Y6" s="49">
        <f>'[1]44Exp'!AX$263</f>
        <v>0</v>
      </c>
      <c r="Z6" s="49">
        <f>'[1]44Exp'!AY$263</f>
        <v>0</v>
      </c>
      <c r="AA6" s="49">
        <f>'[1]44Exp'!AZ$263</f>
        <v>0</v>
      </c>
      <c r="AB6" s="50">
        <f>'[1]44Exp'!BA$263</f>
        <v>0</v>
      </c>
      <c r="AC6" s="165"/>
    </row>
    <row r="7" spans="2:29" ht="13">
      <c r="B7" s="210" t="s">
        <v>91</v>
      </c>
      <c r="C7" s="211"/>
      <c r="D7" s="212"/>
      <c r="E7" s="212"/>
      <c r="F7" s="212"/>
      <c r="G7" s="212"/>
      <c r="H7" s="212"/>
      <c r="I7" s="212"/>
      <c r="J7" s="212"/>
      <c r="K7" s="212"/>
      <c r="L7" s="213">
        <f>'[1]44Exp'!AK$20</f>
        <v>0</v>
      </c>
      <c r="M7" s="117">
        <f>'[1]44Exp'!AL$20</f>
        <v>3.1098999999999998E-2</v>
      </c>
      <c r="N7" s="117">
        <f>'[1]44Exp'!AM$20</f>
        <v>0</v>
      </c>
      <c r="O7" s="117">
        <f>'[1]44Exp'!AN$20</f>
        <v>0</v>
      </c>
      <c r="P7" s="117">
        <f>'[1]44Exp'!AO$20</f>
        <v>1.2008E-2</v>
      </c>
      <c r="Q7" s="117">
        <f>'[1]44Exp'!AP$20</f>
        <v>0.457594</v>
      </c>
      <c r="R7" s="204">
        <f>'[1]44Exp'!AQ$20</f>
        <v>0.80470399999999997</v>
      </c>
      <c r="S7" s="117">
        <f>'[1]44Exp'!AR$20</f>
        <v>1.1518139999999999</v>
      </c>
      <c r="T7" s="117">
        <f>'[1]44Exp'!AS$20</f>
        <v>1.916841</v>
      </c>
      <c r="U7" s="117">
        <f>'[1]44Exp'!AT$20</f>
        <v>1.238202</v>
      </c>
      <c r="V7" s="117">
        <f>'[1]44Exp'!AU$20</f>
        <v>2.4416089999999997</v>
      </c>
      <c r="W7" s="117">
        <f>'[1]44Exp'!AV$20</f>
        <v>0</v>
      </c>
      <c r="X7" s="117">
        <f>'[1]44Exp'!AW$20</f>
        <v>0</v>
      </c>
      <c r="Y7" s="117">
        <f>'[1]44Exp'!AX$20</f>
        <v>0</v>
      </c>
      <c r="Z7" s="117">
        <f>'[1]44Exp'!AY$20</f>
        <v>0</v>
      </c>
      <c r="AA7" s="117">
        <f>'[1]44Exp'!AZ$20</f>
        <v>0</v>
      </c>
      <c r="AB7" s="199">
        <f>'[1]44Exp'!BA$20</f>
        <v>0</v>
      </c>
      <c r="AC7" s="165"/>
    </row>
    <row r="8" spans="2:29" ht="13">
      <c r="B8" s="115" t="s">
        <v>70</v>
      </c>
      <c r="C8" s="122">
        <f>1/1000000*'[1]EXPORT VALUES 44 ONLY'!$J$270</f>
        <v>1.5737999999999999E-2</v>
      </c>
      <c r="D8" s="118">
        <f>1/1000000*'[1]EXPORT VALUES 44 ONLY'!$J$255</f>
        <v>0.17286099999999999</v>
      </c>
      <c r="E8" s="118">
        <f>1/1000000*'[1]EXPORT VALUES 44 ONLY'!$J$220</f>
        <v>6.9350999999999996E-2</v>
      </c>
      <c r="F8" s="118">
        <f>1/1000000*'[1]EXPORT VALUES 44 ONLY'!$J$197</f>
        <v>0.12814899999999999</v>
      </c>
      <c r="G8" s="118">
        <f>1/1000000*'[1]EXPORT VALUES 44 ONLY'!$J$171</f>
        <v>0.128853</v>
      </c>
      <c r="H8" s="118">
        <f>1/1000000*'[1]EXPORT VALUES 44 ONLY'!$J$141</f>
        <v>0.108996</v>
      </c>
      <c r="I8" s="118">
        <f>1/1000000*'[1]EXPORT VALUES 44 ONLY'!$J$106</f>
        <v>7.6438999999999993E-2</v>
      </c>
      <c r="J8" s="118">
        <f>1/1000000*'[1]EXPORT VALUES 44 ONLY'!$J$77</f>
        <v>0.17565699999999998</v>
      </c>
      <c r="K8" s="118">
        <f>1/1000000*'[1]EXPORT VALUES 44 ONLY'!$J$38</f>
        <v>0.12306399999999999</v>
      </c>
      <c r="L8" s="117">
        <f>'[1]44Exp'!AK$23</f>
        <v>0.23513399999999998</v>
      </c>
      <c r="M8" s="117">
        <f>'[1]44Exp'!AL$23</f>
        <v>0.28532599999999997</v>
      </c>
      <c r="N8" s="117">
        <f>'[1]44Exp'!AM$23</f>
        <v>0.30113799999999996</v>
      </c>
      <c r="O8" s="117">
        <f>'[1]44Exp'!AN$23</f>
        <v>0.69583399999999995</v>
      </c>
      <c r="P8" s="117">
        <f>'[1]44Exp'!AO$23</f>
        <v>1.454653</v>
      </c>
      <c r="Q8" s="117">
        <f>'[1]44Exp'!AP$23</f>
        <v>1.8455889999999999</v>
      </c>
      <c r="R8" s="204">
        <f>'[1]44Exp'!AQ$23</f>
        <v>2.3523974999999999</v>
      </c>
      <c r="S8" s="117">
        <f>'[1]44Exp'!AR$23</f>
        <v>2.8592059999999999</v>
      </c>
      <c r="T8" s="117">
        <f>'[1]44Exp'!AS$23</f>
        <v>1.0282179999999999</v>
      </c>
      <c r="U8" s="117">
        <f>'[1]44Exp'!AT$23</f>
        <v>0.985205</v>
      </c>
      <c r="V8" s="117">
        <f>'[1]44Exp'!AU$23</f>
        <v>0.83913499999999996</v>
      </c>
      <c r="W8" s="117">
        <f>'[1]44Exp'!AV$23</f>
        <v>0</v>
      </c>
      <c r="X8" s="117">
        <f>'[1]44Exp'!AW$23</f>
        <v>0</v>
      </c>
      <c r="Y8" s="117">
        <f>'[1]44Exp'!AX$23</f>
        <v>0</v>
      </c>
      <c r="Z8" s="117">
        <f>'[1]44Exp'!AY$23</f>
        <v>0</v>
      </c>
      <c r="AA8" s="117">
        <f>'[1]44Exp'!AZ$23</f>
        <v>0</v>
      </c>
      <c r="AB8" s="199">
        <f>'[1]44Exp'!BA$23</f>
        <v>0</v>
      </c>
      <c r="AC8" s="165"/>
    </row>
    <row r="9" spans="2:29" ht="13">
      <c r="B9" s="115" t="s">
        <v>17</v>
      </c>
      <c r="C9" s="116">
        <f>1/1000000*'[1]EXPORT VALUES 44 ONLY'!$J$283</f>
        <v>1.2668169999999999</v>
      </c>
      <c r="D9" s="117">
        <f>1/1000000*'[1]EXPORT VALUES 44 ONLY'!$J$257</f>
        <v>2.9083410000000001</v>
      </c>
      <c r="E9" s="117">
        <f>1/1000000*'[1]EXPORT VALUES 44 ONLY'!$J$229</f>
        <v>2.8372709999999999</v>
      </c>
      <c r="F9" s="117">
        <f>1/1000000*'[1]EXPORT VALUES 44 ONLY'!$J$202</f>
        <v>1.181983</v>
      </c>
      <c r="G9" s="124">
        <f>1/1000000*'[1]EXPORT VALUES 44 ONLY'!$J$174</f>
        <v>0.61534800000000001</v>
      </c>
      <c r="H9" s="124">
        <f>1/1000000*'[1]EXPORT VALUES 44 ONLY'!$J$144</f>
        <v>1.288111</v>
      </c>
      <c r="I9" s="117">
        <f>1/1000000*'[1]EXPORT VALUES 44 ONLY'!$J$113</f>
        <v>2.5394329999999998</v>
      </c>
      <c r="J9" s="117">
        <f>1/1000000*'[1]EXPORT VALUES 44 ONLY'!$J$82</f>
        <v>2.4425749999999997</v>
      </c>
      <c r="K9" s="117">
        <f>1/1000000*'[1]EXPORT VALUES 44 ONLY'!$J$47</f>
        <v>2.003015</v>
      </c>
      <c r="L9" s="117">
        <f>SUM('[1]44Exp'!AK$47:AK$47)</f>
        <v>2.9357880000000001</v>
      </c>
      <c r="M9" s="75">
        <f>SUM('[1]44Exp'!AL$47:AL$47)</f>
        <v>4.6827129999999997</v>
      </c>
      <c r="N9" s="75">
        <f>SUM('[1]44Exp'!AM$47:AM$47)</f>
        <v>9.7938449999999992</v>
      </c>
      <c r="O9" s="75">
        <f>SUM('[1]44Exp'!AN$47:AN$47)</f>
        <v>7.7137949999999993</v>
      </c>
      <c r="P9" s="75">
        <f>SUM('[1]44Exp'!AO$47:AO$47)</f>
        <v>11.157178999999999</v>
      </c>
      <c r="Q9" s="75">
        <f>SUM('[1]44Exp'!AP$47:AP$47)</f>
        <v>16.232637</v>
      </c>
      <c r="R9" s="206">
        <f>SUM('[1]44Exp'!AQ$47:AQ$47)</f>
        <v>13.3404215</v>
      </c>
      <c r="S9" s="75">
        <f>SUM('[1]44Exp'!AR$47:AR$47)</f>
        <v>10.448205999999999</v>
      </c>
      <c r="T9" s="75">
        <f>SUM('[1]44Exp'!AS$47:AS$47)</f>
        <v>12.256717999999999</v>
      </c>
      <c r="U9" s="75">
        <f>SUM('[1]44Exp'!AT$47:AT$47)</f>
        <v>17.799748999999998</v>
      </c>
      <c r="V9" s="75">
        <f>SUM('[1]44Exp'!AU$47:AU$47)</f>
        <v>22.934432999999999</v>
      </c>
      <c r="W9" s="75">
        <f>SUM('[1]44Exp'!AV$47:AV$47)</f>
        <v>0</v>
      </c>
      <c r="X9" s="75">
        <f>SUM('[1]44Exp'!AW$47:AW$47)</f>
        <v>0</v>
      </c>
      <c r="Y9" s="75">
        <f>SUM('[1]44Exp'!AX$47:AX$47)</f>
        <v>0</v>
      </c>
      <c r="Z9" s="75">
        <f>SUM('[1]44Exp'!AY$47:AY$47)</f>
        <v>0</v>
      </c>
      <c r="AA9" s="75">
        <f>SUM('[1]44Exp'!AZ$47:AZ$47)</f>
        <v>0</v>
      </c>
      <c r="AB9" s="76">
        <f>SUM('[1]44Exp'!BA$47:BA$47)</f>
        <v>0</v>
      </c>
      <c r="AC9" s="209"/>
    </row>
    <row r="10" spans="2:29" ht="13">
      <c r="B10" s="115" t="s">
        <v>67</v>
      </c>
      <c r="C10" s="116"/>
      <c r="D10" s="117"/>
      <c r="E10" s="117"/>
      <c r="F10" s="117"/>
      <c r="G10" s="117">
        <f>1/1000000*'[1]EXPORT VALUES 44 ONLY'!$J$172</f>
        <v>0.150313</v>
      </c>
      <c r="H10" s="117">
        <f>1/1000000*'[1]EXPORT VALUES 44 ONLY'!$J$136</f>
        <v>5.9057999999999999E-2</v>
      </c>
      <c r="I10" s="117">
        <f>1/1000000*'[1]EXPORT VALUES 44 ONLY'!$J$105</f>
        <v>7.0133000000000001E-2</v>
      </c>
      <c r="J10" s="117">
        <f>1/1000000*'[1]EXPORT VALUES 44 ONLY'!$J$76</f>
        <v>0.17450199999999999</v>
      </c>
      <c r="K10" s="117">
        <f>1/1000000*'[1]EXPORT VALUES 44 ONLY'!$J$45</f>
        <v>0.57217200000000001</v>
      </c>
      <c r="L10" s="117">
        <f>'[1]44Exp'!AK$64</f>
        <v>0.31346399999999996</v>
      </c>
      <c r="M10" s="117">
        <f>'[1]44Exp'!AL$64</f>
        <v>0.246365</v>
      </c>
      <c r="N10" s="117">
        <f>'[1]44Exp'!AM$64</f>
        <v>6.9955000000000003E-2</v>
      </c>
      <c r="O10" s="117">
        <f>'[1]44Exp'!AN$64</f>
        <v>0.17875199999999999</v>
      </c>
      <c r="P10" s="117">
        <f>'[1]44Exp'!AO$64</f>
        <v>0.118046</v>
      </c>
      <c r="Q10" s="117">
        <f>'[1]44Exp'!AP$64</f>
        <v>0.286941</v>
      </c>
      <c r="R10" s="204">
        <f>'[1]44Exp'!AQ$64</f>
        <v>0.31702849999999999</v>
      </c>
      <c r="S10" s="117">
        <f>'[1]44Exp'!AR$64</f>
        <v>0.34711599999999998</v>
      </c>
      <c r="T10" s="117">
        <f>'[1]44Exp'!AS$64</f>
        <v>0.54766499999999996</v>
      </c>
      <c r="U10" s="117">
        <f>'[1]44Exp'!AT$64</f>
        <v>0.58180299999999996</v>
      </c>
      <c r="V10" s="117">
        <f>'[1]44Exp'!AU$64</f>
        <v>0.24194499999999999</v>
      </c>
      <c r="W10" s="117">
        <f>'[1]44Exp'!AV$64</f>
        <v>0</v>
      </c>
      <c r="X10" s="117">
        <f>'[1]44Exp'!AW$64</f>
        <v>0</v>
      </c>
      <c r="Y10" s="117">
        <f>'[1]44Exp'!AX$64</f>
        <v>0</v>
      </c>
      <c r="Z10" s="117">
        <f>'[1]44Exp'!AY$64</f>
        <v>0</v>
      </c>
      <c r="AA10" s="117">
        <f>'[1]44Exp'!AZ$64</f>
        <v>0</v>
      </c>
      <c r="AB10" s="199">
        <f>'[1]44Exp'!BA$64</f>
        <v>0</v>
      </c>
      <c r="AC10" s="165"/>
    </row>
    <row r="11" spans="2:29" ht="13">
      <c r="B11" s="115" t="s">
        <v>69</v>
      </c>
      <c r="C11" s="122">
        <f>1/1000000*'[1]EXPORT VALUES 44 ONLY'!$J$281</f>
        <v>0.33268599999999998</v>
      </c>
      <c r="D11" s="118">
        <f>1/1000000*'[1]EXPORT VALUES 44 ONLY'!$J$254</f>
        <v>0.162522</v>
      </c>
      <c r="E11" s="118">
        <f>1/1000000*'[1]EXPORT VALUES 44 ONLY'!$J$223</f>
        <v>0.125275</v>
      </c>
      <c r="F11" s="118">
        <f>1/1000000*'[1]EXPORT VALUES 44 ONLY'!$J$197</f>
        <v>0.12814899999999999</v>
      </c>
      <c r="G11" s="118">
        <f>1/1000000*'[1]EXPORT VALUES 44 ONLY'!$J$171</f>
        <v>0.128853</v>
      </c>
      <c r="H11" s="118">
        <f>1/1000000*'[1]EXPORT VALUES 44 ONLY'!$J$140</f>
        <v>0.10471</v>
      </c>
      <c r="I11" s="118">
        <f>1/1000000*'[1]EXPORT VALUES 44 ONLY'!$J$108</f>
        <v>0.12192299999999999</v>
      </c>
      <c r="J11" s="118">
        <f>1/1000000*'[1]EXPORT VALUES 44 ONLY'!$J$79</f>
        <v>0.20230899999999999</v>
      </c>
      <c r="K11" s="118">
        <f>1/1000000*'[1]EXPORT VALUES 44 ONLY'!$J$41</f>
        <v>0.20769399999999999</v>
      </c>
      <c r="L11" s="117">
        <f>'[1]44Exp'!AK$85</f>
        <v>0.32268999999999998</v>
      </c>
      <c r="M11" s="117">
        <f>'[1]44Exp'!AL$85</f>
        <v>0.31827699999999998</v>
      </c>
      <c r="N11" s="117">
        <f>'[1]44Exp'!AM$85</f>
        <v>0.29683999999999999</v>
      </c>
      <c r="O11" s="117">
        <f>'[1]44Exp'!AN$85</f>
        <v>0.45829599999999998</v>
      </c>
      <c r="P11" s="117">
        <f>'[1]44Exp'!AO$85</f>
        <v>0.514706</v>
      </c>
      <c r="Q11" s="117">
        <f>'[1]44Exp'!AP$85</f>
        <v>0.414682</v>
      </c>
      <c r="R11" s="204">
        <f>'[1]44Exp'!AQ$85</f>
        <v>0.338565</v>
      </c>
      <c r="S11" s="117">
        <f>'[1]44Exp'!AR$85</f>
        <v>0.26244800000000001</v>
      </c>
      <c r="T11" s="117">
        <f>'[1]44Exp'!AS$85</f>
        <v>0.405864</v>
      </c>
      <c r="U11" s="117">
        <f>'[1]44Exp'!AT$85</f>
        <v>0.47954199999999997</v>
      </c>
      <c r="V11" s="117">
        <f>'[1]44Exp'!AU$85</f>
        <v>0.518509</v>
      </c>
      <c r="W11" s="117">
        <f>'[1]44Exp'!AV$85</f>
        <v>0</v>
      </c>
      <c r="X11" s="117">
        <f>'[1]44Exp'!AW$85</f>
        <v>0</v>
      </c>
      <c r="Y11" s="117">
        <f>'[1]44Exp'!AX$85</f>
        <v>0</v>
      </c>
      <c r="Z11" s="117">
        <f>'[1]44Exp'!AY$85</f>
        <v>0</v>
      </c>
      <c r="AA11" s="117">
        <f>'[1]44Exp'!AZ$85</f>
        <v>0</v>
      </c>
      <c r="AB11" s="199">
        <f>'[1]44Exp'!BA$85</f>
        <v>0</v>
      </c>
      <c r="AC11" s="165"/>
    </row>
    <row r="12" spans="2:29" ht="13">
      <c r="B12" s="115" t="s">
        <v>72</v>
      </c>
      <c r="C12" s="116">
        <f>1/1000000*'[1]EXPORT VALUES 44 ONLY'!$J$261</f>
        <v>1.7679999999999998E-3</v>
      </c>
      <c r="D12" s="117"/>
      <c r="E12" s="117">
        <f>1/1000000*'[1]EXPORT VALUES 44 ONLY'!$J$199</f>
        <v>0.17266899999999999</v>
      </c>
      <c r="F12" s="118"/>
      <c r="G12" s="117">
        <f>1/1000000*'[1]EXPORT VALUES 44 ONLY'!$J$161</f>
        <v>2.5883999999999997E-2</v>
      </c>
      <c r="H12" s="117">
        <f>1/1000000*'[1]EXPORT VALUES 44 ONLY'!$J$137</f>
        <v>6.3593999999999998E-2</v>
      </c>
      <c r="I12" s="117">
        <f>1/1000000*'[1]EXPORT VALUES 44 ONLY'!$J$103</f>
        <v>5.9366999999999996E-2</v>
      </c>
      <c r="J12" s="117">
        <f>1/1000000*'[1]EXPORT VALUES 44 ONLY'!$J$65</f>
        <v>1.7166999999999998E-2</v>
      </c>
      <c r="K12" s="117">
        <f>1/1000000*'[1]EXPORT VALUES 44 ONLY'!$J$37</f>
        <v>7.3153999999999997E-2</v>
      </c>
      <c r="L12" s="117">
        <f>'[1]44Exp'!AK$91</f>
        <v>1.7318999999999998E-2</v>
      </c>
      <c r="M12" s="117">
        <f>'[1]44Exp'!AL$91</f>
        <v>3.1439000000000002E-2</v>
      </c>
      <c r="N12" s="117">
        <f>'[1]44Exp'!AM$91</f>
        <v>2.0784E-2</v>
      </c>
      <c r="O12" s="117">
        <f>'[1]44Exp'!AN$91</f>
        <v>1.7011999999999999E-2</v>
      </c>
      <c r="P12" s="117">
        <f>'[1]44Exp'!AO$91</f>
        <v>0.51489099999999999</v>
      </c>
      <c r="Q12" s="117">
        <f>'[1]44Exp'!AP$91</f>
        <v>0.26333799999999996</v>
      </c>
      <c r="R12" s="204">
        <f>'[1]44Exp'!AQ$91</f>
        <v>0.34246749999999998</v>
      </c>
      <c r="S12" s="117">
        <f>'[1]44Exp'!AR$91</f>
        <v>0.421597</v>
      </c>
      <c r="T12" s="117">
        <f>'[1]44Exp'!AS$91</f>
        <v>0.165019</v>
      </c>
      <c r="U12" s="117">
        <f>'[1]44Exp'!AT$91</f>
        <v>0.107667</v>
      </c>
      <c r="V12" s="117">
        <f>'[1]44Exp'!AU$91</f>
        <v>8.8903999999999997E-2</v>
      </c>
      <c r="W12" s="117">
        <f>'[1]44Exp'!AV$91</f>
        <v>0</v>
      </c>
      <c r="X12" s="117">
        <f>'[1]44Exp'!AW$91</f>
        <v>0</v>
      </c>
      <c r="Y12" s="117">
        <f>'[1]44Exp'!AX$91</f>
        <v>0</v>
      </c>
      <c r="Z12" s="117">
        <f>'[1]44Exp'!AY$91</f>
        <v>0</v>
      </c>
      <c r="AA12" s="117">
        <f>'[1]44Exp'!AZ$91</f>
        <v>0</v>
      </c>
      <c r="AB12" s="199">
        <f>'[1]44Exp'!BA$91</f>
        <v>0</v>
      </c>
      <c r="AC12" s="165"/>
    </row>
    <row r="13" spans="2:29" ht="13">
      <c r="B13" s="115" t="s">
        <v>71</v>
      </c>
      <c r="C13" s="116">
        <f>1/1000000*'[1]EXPORT VALUES 44 ONLY'!$J$276</f>
        <v>9.3089999999999992E-2</v>
      </c>
      <c r="D13" s="117"/>
      <c r="E13" s="117"/>
      <c r="F13" s="117">
        <f>1/1000000*'[1]EXPORT VALUES 44 ONLY'!$J$194</f>
        <v>3.7872999999999997E-2</v>
      </c>
      <c r="G13" s="114"/>
      <c r="H13" s="114"/>
      <c r="I13" s="117">
        <f>1/1000000*'[1]EXPORT VALUES 44 ONLY'!$J$128</f>
        <v>1.0395E-2</v>
      </c>
      <c r="J13" s="117">
        <f>1/1000000*'[1]EXPORT VALUES 44 ONLY'!$J$74</f>
        <v>9.1450999999999991E-2</v>
      </c>
      <c r="K13" s="117">
        <f>1/1000000*'[1]EXPORT VALUES 44 ONLY'!$J$44</f>
        <v>0.35062099999999996</v>
      </c>
      <c r="L13" s="117">
        <f>'[1]44Exp'!AK$105</f>
        <v>0.42908399999999997</v>
      </c>
      <c r="M13" s="117">
        <f>'[1]44Exp'!AL$105</f>
        <v>0.27777399999999997</v>
      </c>
      <c r="N13" s="117">
        <f>'[1]44Exp'!AM$105</f>
        <v>0.417794</v>
      </c>
      <c r="O13" s="117">
        <f>'[1]44Exp'!AN$105</f>
        <v>0.67796000000000001</v>
      </c>
      <c r="P13" s="117">
        <f>'[1]44Exp'!AO$105</f>
        <v>0.18138599999999999</v>
      </c>
      <c r="Q13" s="117">
        <f>'[1]44Exp'!AP$105</f>
        <v>4.2734999999999995E-2</v>
      </c>
      <c r="R13" s="204">
        <f>'[1]44Exp'!AQ$105</f>
        <v>0.24636849999999999</v>
      </c>
      <c r="S13" s="117">
        <f>'[1]44Exp'!AR$105</f>
        <v>0.45000199999999996</v>
      </c>
      <c r="T13" s="117">
        <f>'[1]44Exp'!AS$105</f>
        <v>0.81569599999999998</v>
      </c>
      <c r="U13" s="117">
        <f>'[1]44Exp'!AT$105</f>
        <v>0.55605700000000002</v>
      </c>
      <c r="V13" s="117">
        <f>'[1]44Exp'!AU$105</f>
        <v>2.6483819999999998</v>
      </c>
      <c r="W13" s="117">
        <f>'[1]44Exp'!AV$105</f>
        <v>0</v>
      </c>
      <c r="X13" s="117">
        <f>'[1]44Exp'!AW$105</f>
        <v>0</v>
      </c>
      <c r="Y13" s="117">
        <f>'[1]44Exp'!AX$105</f>
        <v>0</v>
      </c>
      <c r="Z13" s="117">
        <f>'[1]44Exp'!AY$105</f>
        <v>0</v>
      </c>
      <c r="AA13" s="117">
        <f>'[1]44Exp'!AZ$105</f>
        <v>0</v>
      </c>
      <c r="AB13" s="199">
        <f>'[1]44Exp'!BA$105</f>
        <v>0</v>
      </c>
      <c r="AC13" s="165"/>
    </row>
    <row r="14" spans="2:29" ht="13">
      <c r="B14" s="4" t="s">
        <v>78</v>
      </c>
      <c r="C14" s="116"/>
      <c r="D14" s="117"/>
      <c r="E14" s="117"/>
      <c r="F14" s="117">
        <f>1/1000000*'[1]EXPORT VALUES 44 ONLY'!$J$192</f>
        <v>3.7664999999999997E-2</v>
      </c>
      <c r="G14" s="117">
        <f>1/1000000*'[1]EXPORT VALUES 44 ONLY'!$J$168</f>
        <v>5.9537E-2</v>
      </c>
      <c r="H14" s="117"/>
      <c r="I14" s="117">
        <f>1/1000000*'[1]EXPORT VALUES 44 ONLY'!$J$91</f>
        <v>5.9889999999999995E-3</v>
      </c>
      <c r="J14" s="117">
        <f>1/1000000*'[1]EXPORT VALUES 44 ONLY'!$J$75</f>
        <v>0.137211</v>
      </c>
      <c r="K14" s="117">
        <f>1/1000000*'[1]EXPORT VALUES 44 ONLY'!$J$40</f>
        <v>0.139794</v>
      </c>
      <c r="L14" s="117">
        <f>'[1]44Exp'!AK$108</f>
        <v>0.24177099999999999</v>
      </c>
      <c r="M14" s="117">
        <f>'[1]44Exp'!AL$108</f>
        <v>0.291103</v>
      </c>
      <c r="N14" s="117">
        <f>'[1]44Exp'!AM$108</f>
        <v>1.0935779999999999</v>
      </c>
      <c r="O14" s="117">
        <f>'[1]44Exp'!AN$108</f>
        <v>2.4341309999999998</v>
      </c>
      <c r="P14" s="117">
        <f>'[1]44Exp'!AO$108</f>
        <v>1.688631</v>
      </c>
      <c r="Q14" s="75">
        <f>'[1]44Exp'!AP$108</f>
        <v>3.6080729999999996</v>
      </c>
      <c r="R14" s="206">
        <f>'[1]44Exp'!AQ$108</f>
        <v>4.4170259999999999</v>
      </c>
      <c r="S14" s="75">
        <f>'[1]44Exp'!AR$108</f>
        <v>5.2259789999999997</v>
      </c>
      <c r="T14" s="75">
        <f>'[1]44Exp'!AS$108</f>
        <v>16.291594</v>
      </c>
      <c r="U14" s="75">
        <f>'[1]44Exp'!AT$108</f>
        <v>12.513308</v>
      </c>
      <c r="V14" s="75">
        <f>'[1]44Exp'!AU$108</f>
        <v>9.3466749999999994</v>
      </c>
      <c r="W14" s="75">
        <f>'[1]44Exp'!AV$108</f>
        <v>0</v>
      </c>
      <c r="X14" s="75">
        <f>'[1]44Exp'!AW$108</f>
        <v>0</v>
      </c>
      <c r="Y14" s="75">
        <f>'[1]44Exp'!AX$108</f>
        <v>0</v>
      </c>
      <c r="Z14" s="75">
        <f>'[1]44Exp'!AY$108</f>
        <v>0</v>
      </c>
      <c r="AA14" s="75">
        <f>'[1]44Exp'!AZ$108</f>
        <v>0</v>
      </c>
      <c r="AB14" s="76">
        <f>'[1]44Exp'!BA$108</f>
        <v>0</v>
      </c>
      <c r="AC14" s="209"/>
    </row>
    <row r="15" spans="2:29" ht="13">
      <c r="B15" s="234" t="s">
        <v>102</v>
      </c>
      <c r="C15" s="116"/>
      <c r="D15" s="117"/>
      <c r="E15" s="117"/>
      <c r="F15" s="117"/>
      <c r="G15" s="117"/>
      <c r="H15" s="117"/>
      <c r="I15" s="117"/>
      <c r="J15" s="117"/>
      <c r="K15" s="117"/>
      <c r="L15" s="230">
        <f>'[1]44Exp'!AK$138</f>
        <v>0</v>
      </c>
      <c r="M15" s="230">
        <f>'[1]44Exp'!AL$138</f>
        <v>0</v>
      </c>
      <c r="N15" s="230">
        <f>'[1]44Exp'!AM$138</f>
        <v>0</v>
      </c>
      <c r="O15" s="230">
        <f>'[1]44Exp'!AN$138</f>
        <v>9.5599999999999991E-3</v>
      </c>
      <c r="P15" s="230">
        <f>'[1]44Exp'!AO$138</f>
        <v>0</v>
      </c>
      <c r="Q15" s="230">
        <f>'[1]44Exp'!AP$138</f>
        <v>9.9509999999999998E-3</v>
      </c>
      <c r="R15" s="231">
        <f>'[1]44Exp'!AQ$138</f>
        <v>4.9754999999999999E-3</v>
      </c>
      <c r="S15" s="230">
        <f>'[1]44Exp'!AR$138</f>
        <v>0</v>
      </c>
      <c r="T15" s="230">
        <f>'[1]44Exp'!AS$138</f>
        <v>0</v>
      </c>
      <c r="U15" s="230">
        <f>'[1]44Exp'!AT$138</f>
        <v>3.1220999999999999E-2</v>
      </c>
      <c r="V15" s="230">
        <f>'[1]44Exp'!AU$138</f>
        <v>0.54569699999999999</v>
      </c>
      <c r="W15" s="230">
        <f>'[1]44Exp'!AV$138</f>
        <v>0</v>
      </c>
      <c r="X15" s="230">
        <f>'[1]44Exp'!AW$138</f>
        <v>0</v>
      </c>
      <c r="Y15" s="230">
        <f>'[1]44Exp'!AX$138</f>
        <v>0</v>
      </c>
      <c r="Z15" s="230">
        <f>'[1]44Exp'!AY$138</f>
        <v>0</v>
      </c>
      <c r="AA15" s="230">
        <f>'[1]44Exp'!AZ$138</f>
        <v>0</v>
      </c>
      <c r="AB15" s="232">
        <f>'[1]44Exp'!BA$138</f>
        <v>0</v>
      </c>
      <c r="AC15" s="233"/>
    </row>
    <row r="16" spans="2:29" ht="13">
      <c r="B16" s="4" t="s">
        <v>33</v>
      </c>
      <c r="C16" s="117">
        <f>1/1000000*'[1]EXPORT VALUES 44 ONLY'!$J$282</f>
        <v>0.89485099999999995</v>
      </c>
      <c r="D16" s="117">
        <f>1/1000000*'[1]EXPORT VALUES 44 ONLY'!$J$256</f>
        <v>0.77683199999999997</v>
      </c>
      <c r="E16" s="117">
        <f>1/1000000*'[1]EXPORT VALUES 44 ONLY'!$J$228</f>
        <v>0.87044899999999992</v>
      </c>
      <c r="F16" s="117">
        <f>1/1000000*'[1]EXPORT VALUES 44 ONLY'!$J$201</f>
        <v>0.96950899999999995</v>
      </c>
      <c r="G16" s="117">
        <f>1/1000000*'[1]EXPORT VALUES 44 ONLY'!$J$175</f>
        <v>0.94140099999999993</v>
      </c>
      <c r="H16" s="117">
        <f>1/1000000*'[1]EXPORT VALUES 44 ONLY'!$J$143</f>
        <v>0.87055099999999996</v>
      </c>
      <c r="I16" s="117">
        <f>1/1000000*'[1]EXPORT VALUES 44 ONLY'!$J$112</f>
        <v>0.69242199999999998</v>
      </c>
      <c r="J16" s="117">
        <f>1/1000000*'[1]EXPORT VALUES 44 ONLY'!$J$81</f>
        <v>1.3727739999999999</v>
      </c>
      <c r="K16" s="117">
        <f>1/1000000*'[1]EXPORT VALUES 44 ONLY'!$J$46</f>
        <v>1.291258</v>
      </c>
      <c r="L16" s="117">
        <f>'[1]44Exp'!AK$160</f>
        <v>0.55730199999999996</v>
      </c>
      <c r="M16" s="117">
        <f>'[1]44Exp'!AL$160</f>
        <v>1.0123279999999999</v>
      </c>
      <c r="N16" s="117">
        <f>'[1]44Exp'!AM$160</f>
        <v>1.0177779999999998</v>
      </c>
      <c r="O16" s="117">
        <f>'[1]44Exp'!AN$160</f>
        <v>1.6537839999999999</v>
      </c>
      <c r="P16" s="117">
        <f>'[1]44Exp'!AO$160</f>
        <v>1.0022599999999999</v>
      </c>
      <c r="Q16" s="117">
        <f>'[1]44Exp'!AP$160</f>
        <v>0.87614399999999992</v>
      </c>
      <c r="R16" s="204">
        <f>'[1]44Exp'!AQ$160</f>
        <v>1.2824529999999998</v>
      </c>
      <c r="S16" s="117">
        <f>'[1]44Exp'!AR$160</f>
        <v>1.6887619999999999</v>
      </c>
      <c r="T16" s="117">
        <f>'[1]44Exp'!AS$160</f>
        <v>1.6170659999999999</v>
      </c>
      <c r="U16" s="117">
        <f>'[1]44Exp'!AT$160</f>
        <v>2.0773419999999998</v>
      </c>
      <c r="V16" s="117">
        <f>'[1]44Exp'!AU$160</f>
        <v>1.7524229999999998</v>
      </c>
      <c r="W16" s="117">
        <f>'[1]44Exp'!AV$160</f>
        <v>0</v>
      </c>
      <c r="X16" s="117">
        <f>'[1]44Exp'!AW$160</f>
        <v>0</v>
      </c>
      <c r="Y16" s="117">
        <f>'[1]44Exp'!AX$160</f>
        <v>0</v>
      </c>
      <c r="Z16" s="117">
        <f>'[1]44Exp'!AY$160</f>
        <v>0</v>
      </c>
      <c r="AA16" s="117">
        <f>'[1]44Exp'!AZ$160</f>
        <v>0</v>
      </c>
      <c r="AB16" s="199">
        <f>'[1]44Exp'!BA$160</f>
        <v>0</v>
      </c>
      <c r="AC16" s="165"/>
    </row>
    <row r="17" spans="2:29" ht="13">
      <c r="B17" s="4" t="s">
        <v>79</v>
      </c>
      <c r="C17" s="119">
        <f>1/1000000*'[1]EXPORT VALUES 44 ONLY'!$J$278</f>
        <v>0.10007199999999999</v>
      </c>
      <c r="D17" s="118">
        <f>1/1000000*'[1]EXPORT VALUES 44 ONLY'!$J$248</f>
        <v>3.8729E-2</v>
      </c>
      <c r="E17" s="118">
        <f>1/1000000*'[1]EXPORT VALUES 44 ONLY'!$J$222</f>
        <v>0.11003099999999999</v>
      </c>
      <c r="F17" s="118">
        <f>1/1000000*'[1]EXPORT VALUES 44 ONLY'!$J$198</f>
        <v>0.13556299999999999</v>
      </c>
      <c r="G17" s="118">
        <f>1/1000000*'[1]EXPORT VALUES 44 ONLY'!$J$169</f>
        <v>8.7846999999999995E-2</v>
      </c>
      <c r="H17" s="118">
        <f>1/1000000*'[1]EXPORT VALUES 44 ONLY'!$J$135</f>
        <v>5.8913E-2</v>
      </c>
      <c r="I17" s="118">
        <f>1/1000000*'[1]EXPORT VALUES 44 ONLY'!$J$109</f>
        <v>0.13385</v>
      </c>
      <c r="J17" s="118">
        <f>1/1000000*'[1]EXPORT VALUES 44 ONLY'!$J$72</f>
        <v>6.1385999999999996E-2</v>
      </c>
      <c r="K17" s="118">
        <f>1/1000000*'[1]EXPORT VALUES 44 ONLY'!$J$42</f>
        <v>0.26355699999999999</v>
      </c>
      <c r="L17" s="117">
        <f>'[1]44Exp'!AK$161</f>
        <v>7.4027999999999997E-2</v>
      </c>
      <c r="M17" s="117">
        <f>'[1]44Exp'!AL$161</f>
        <v>8.9902999999999997E-2</v>
      </c>
      <c r="N17" s="117">
        <f>'[1]44Exp'!AM$161</f>
        <v>0</v>
      </c>
      <c r="O17" s="117">
        <f>'[1]44Exp'!AN$161</f>
        <v>0</v>
      </c>
      <c r="P17" s="117">
        <f>'[1]44Exp'!AO$161</f>
        <v>0</v>
      </c>
      <c r="Q17" s="117">
        <f>'[1]44Exp'!AP$161</f>
        <v>0</v>
      </c>
      <c r="R17" s="204">
        <f>'[1]44Exp'!AQ$161</f>
        <v>0</v>
      </c>
      <c r="S17" s="117">
        <f>'[1]44Exp'!AR$161</f>
        <v>0</v>
      </c>
      <c r="T17" s="117">
        <f>'[1]44Exp'!AS$161</f>
        <v>0</v>
      </c>
      <c r="U17" s="117">
        <f>'[1]44Exp'!AT$161</f>
        <v>0</v>
      </c>
      <c r="V17" s="117">
        <f>'[1]44Exp'!AU$161</f>
        <v>0</v>
      </c>
      <c r="W17" s="117">
        <f>'[1]44Exp'!AV$161</f>
        <v>0</v>
      </c>
      <c r="X17" s="117">
        <f>'[1]44Exp'!AW$161</f>
        <v>0</v>
      </c>
      <c r="Y17" s="117">
        <f>'[1]44Exp'!AX$161</f>
        <v>0</v>
      </c>
      <c r="Z17" s="117">
        <f>'[1]44Exp'!AY$161</f>
        <v>0</v>
      </c>
      <c r="AA17" s="117">
        <f>'[1]44Exp'!AZ$161</f>
        <v>0</v>
      </c>
      <c r="AB17" s="199">
        <f>'[1]44Exp'!BA$161</f>
        <v>0</v>
      </c>
      <c r="AC17" s="165"/>
    </row>
    <row r="18" spans="2:29" ht="13">
      <c r="B18" s="4" t="s">
        <v>68</v>
      </c>
      <c r="C18" s="123"/>
      <c r="D18" s="117"/>
      <c r="E18" s="117"/>
      <c r="F18" s="117">
        <f>1/1000000*'[1]EXPORT VALUES 44 ONLY'!$J$183</f>
        <v>6.0419999999999996E-3</v>
      </c>
      <c r="G18" s="117">
        <f>1/1000000*'[1]EXPORT VALUES 44 ONLY'!$J$149</f>
        <v>1.1309999999999998E-3</v>
      </c>
      <c r="H18" s="117"/>
      <c r="I18" s="117">
        <f>1/1000000*'[1]EXPORT VALUES 44 ONLY'!$J$111</f>
        <v>0.577268</v>
      </c>
      <c r="J18" s="117">
        <f>1/1000000*'[1]EXPORT VALUES 44 ONLY'!$J$80</f>
        <v>0.24922799999999998</v>
      </c>
      <c r="K18" s="117"/>
      <c r="L18" s="117">
        <f>'[1]44Exp'!AK$183</f>
        <v>8.6689999999999996E-3</v>
      </c>
      <c r="M18" s="117">
        <f>'[1]44Exp'!AL$183</f>
        <v>0</v>
      </c>
      <c r="N18" s="117">
        <f>'[1]44Exp'!AM$183</f>
        <v>1.1928999999999999E-2</v>
      </c>
      <c r="O18" s="117">
        <f>'[1]44Exp'!AN$183</f>
        <v>3.718E-3</v>
      </c>
      <c r="P18" s="117">
        <f>'[1]44Exp'!AO$183</f>
        <v>1.0957E-2</v>
      </c>
      <c r="Q18" s="117">
        <f>'[1]44Exp'!AP$183</f>
        <v>1.766E-3</v>
      </c>
      <c r="R18" s="204">
        <f>'[1]44Exp'!AQ$183</f>
        <v>8.83E-4</v>
      </c>
      <c r="S18" s="117">
        <f>'[1]44Exp'!AR$183</f>
        <v>0</v>
      </c>
      <c r="T18" s="117">
        <f>'[1]44Exp'!AS$183</f>
        <v>1.2586999999999999E-2</v>
      </c>
      <c r="U18" s="117">
        <f>'[1]44Exp'!AT$183</f>
        <v>0</v>
      </c>
      <c r="V18" s="117">
        <f>'[1]44Exp'!AU$183</f>
        <v>0</v>
      </c>
      <c r="W18" s="117">
        <f>'[1]44Exp'!AV$183</f>
        <v>0</v>
      </c>
      <c r="X18" s="117">
        <f>'[1]44Exp'!AW$183</f>
        <v>0</v>
      </c>
      <c r="Y18" s="117">
        <f>'[1]44Exp'!AX$183</f>
        <v>0</v>
      </c>
      <c r="Z18" s="117">
        <f>'[1]44Exp'!AY$183</f>
        <v>0</v>
      </c>
      <c r="AA18" s="117">
        <f>'[1]44Exp'!AZ$183</f>
        <v>0</v>
      </c>
      <c r="AB18" s="199">
        <f>'[1]44Exp'!BA$183</f>
        <v>0</v>
      </c>
      <c r="AC18" s="165"/>
    </row>
    <row r="19" spans="2:29" ht="13">
      <c r="B19" s="4" t="s">
        <v>86</v>
      </c>
      <c r="C19" s="123"/>
      <c r="D19" s="117">
        <f>1/1000000*'[1]EXPORT VALUES 44 ONLY'!$J$240</f>
        <v>7.332E-3</v>
      </c>
      <c r="E19" s="117">
        <f>1/1000000*'[1]EXPORT VALUES 44 ONLY'!$J$218</f>
        <v>3.9986000000000001E-2</v>
      </c>
      <c r="F19" s="117"/>
      <c r="G19" s="117"/>
      <c r="H19" s="117"/>
      <c r="I19" s="117">
        <f>1/1000000*'[1]EXPORT VALUES 44 ONLY'!$J$94</f>
        <v>1.1226999999999999E-2</v>
      </c>
      <c r="J19" s="117">
        <f>1/1000000*'[1]EXPORT VALUES 44 ONLY'!$J$71</f>
        <v>5.5039999999999999E-2</v>
      </c>
      <c r="K19" s="117"/>
      <c r="L19" s="117"/>
      <c r="M19" s="117">
        <f>'[1]44Exp'!AL$206</f>
        <v>0</v>
      </c>
      <c r="N19" s="117">
        <f>'[1]44Exp'!AM$228</f>
        <v>0.43601699999999999</v>
      </c>
      <c r="O19" s="117">
        <f>1/1000000*[1]SBBvalues!$C$28</f>
        <v>1.576624</v>
      </c>
      <c r="P19" s="117">
        <f>'[1]44Exp'!AO$206</f>
        <v>0.60175400000000001</v>
      </c>
      <c r="Q19" s="117"/>
      <c r="R19" s="206">
        <f>'[1]44Exp'!AQ$206</f>
        <v>5.1301199999999998</v>
      </c>
      <c r="S19" s="75">
        <f>'[1]44Exp'!AR$206</f>
        <v>9.971385999999999</v>
      </c>
      <c r="T19" s="75">
        <f>'[1]44Exp'!AS$206</f>
        <v>17.403379999999999</v>
      </c>
      <c r="U19" s="75">
        <f>'[1]44Exp'!AT$206</f>
        <v>25.575340999999998</v>
      </c>
      <c r="V19" s="75">
        <f>'[1]44Exp'!AU$206</f>
        <v>15.075851</v>
      </c>
      <c r="W19" s="75">
        <f>'[1]44Exp'!AV$206</f>
        <v>0</v>
      </c>
      <c r="X19" s="75">
        <f>'[1]44Exp'!AW$206</f>
        <v>0</v>
      </c>
      <c r="Y19" s="75">
        <f>'[1]44Exp'!AX$206</f>
        <v>0</v>
      </c>
      <c r="Z19" s="75">
        <f>'[1]44Exp'!AY$206</f>
        <v>0</v>
      </c>
      <c r="AA19" s="75">
        <f>'[1]44Exp'!AZ$206</f>
        <v>0</v>
      </c>
      <c r="AB19" s="76">
        <f>'[1]44Exp'!BA$206</f>
        <v>0</v>
      </c>
      <c r="AC19" s="209"/>
    </row>
    <row r="20" spans="2:29" ht="13">
      <c r="B20" s="4" t="s">
        <v>15</v>
      </c>
      <c r="C20" s="123">
        <f>1/1000000*'[1]EXPORT VALUES 44 ONLY'!$J$280</f>
        <v>0.13367799999999999</v>
      </c>
      <c r="D20" s="117">
        <f>1/1000000*'[1]EXPORT VALUES 44 ONLY'!$J$251</f>
        <v>4.7477999999999999E-2</v>
      </c>
      <c r="E20" s="117">
        <f>1/1000000*'[1]EXPORT VALUES 44 ONLY'!$J$225</f>
        <v>0.13190199999999999</v>
      </c>
      <c r="F20" s="117">
        <f>1/1000000*'[1]EXPORT VALUES 44 ONLY'!$J$196</f>
        <v>8.9203999999999992E-2</v>
      </c>
      <c r="G20" s="117">
        <f>1/1000000*'[1]EXPORT VALUES 44 ONLY'!$J$167</f>
        <v>4.0354000000000001E-2</v>
      </c>
      <c r="H20" s="117">
        <f>1/1000000*'[1]EXPORT VALUES 44 ONLY'!$J$127</f>
        <v>7.4259999999999994E-3</v>
      </c>
      <c r="I20" s="117">
        <f>1/1000000*'[1]EXPORT VALUES 44 ONLY'!$J$97</f>
        <v>1.3559999999999999E-2</v>
      </c>
      <c r="J20" s="117">
        <f>1/1000000*'[1]EXPORT VALUES 44 ONLY'!$J$73</f>
        <v>7.4597999999999998E-2</v>
      </c>
      <c r="K20" s="117">
        <f>1/1000000*'[1]EXPORT VALUES 44 ONLY'!$J$43</f>
        <v>0.32125100000000001</v>
      </c>
      <c r="L20" s="117">
        <f>'[1]44Exp'!AK$228</f>
        <v>0.59850999999999999</v>
      </c>
      <c r="M20" s="117">
        <f>'[1]44Exp'!AL$228</f>
        <v>0.69085299999999994</v>
      </c>
      <c r="N20" s="117">
        <f>'[1]44Exp'!AM$228</f>
        <v>0.43601699999999999</v>
      </c>
      <c r="O20" s="117">
        <f>'[1]44Exp'!AN$228</f>
        <v>0.69395600000000002</v>
      </c>
      <c r="P20" s="117">
        <f>'[1]44Exp'!AO$228</f>
        <v>0.67193999999999998</v>
      </c>
      <c r="Q20" s="117">
        <f>'[1]44Exp'!AP$228</f>
        <v>0.91482199999999991</v>
      </c>
      <c r="R20" s="204">
        <f>'[1]44Exp'!AQ$228</f>
        <v>1.2561495</v>
      </c>
      <c r="S20" s="117">
        <f>'[1]44Exp'!AR$228</f>
        <v>1.597477</v>
      </c>
      <c r="T20" s="117">
        <f>'[1]44Exp'!AS$228</f>
        <v>0.66039599999999998</v>
      </c>
      <c r="U20" s="117">
        <f>'[1]44Exp'!AT$228</f>
        <v>0.41406799999999999</v>
      </c>
      <c r="V20" s="117">
        <f>'[1]44Exp'!AU$228</f>
        <v>1.1324939999999999</v>
      </c>
      <c r="W20" s="117">
        <f>'[1]44Exp'!AV$228</f>
        <v>0</v>
      </c>
      <c r="X20" s="117">
        <f>'[1]44Exp'!AW$228</f>
        <v>0</v>
      </c>
      <c r="Y20" s="117">
        <f>'[1]44Exp'!AX$228</f>
        <v>0</v>
      </c>
      <c r="Z20" s="117">
        <f>'[1]44Exp'!AY$228</f>
        <v>0</v>
      </c>
      <c r="AA20" s="117">
        <f>'[1]44Exp'!AZ$228</f>
        <v>0</v>
      </c>
      <c r="AB20" s="199">
        <f>'[1]44Exp'!BA$228</f>
        <v>0</v>
      </c>
      <c r="AC20" s="165"/>
    </row>
    <row r="21" spans="2:29" ht="13">
      <c r="B21" s="4" t="s">
        <v>41</v>
      </c>
      <c r="C21" s="119">
        <f>1/1000000*'[1]EXPORT VALUES 44 ONLY'!$J$277</f>
        <v>9.7617999999999996E-2</v>
      </c>
      <c r="D21" s="118">
        <f>1/1000000*'[1]EXPORT VALUES 44 ONLY'!$J$253</f>
        <v>0.11967</v>
      </c>
      <c r="E21" s="118">
        <f>1/1000000*'[1]EXPORT VALUES 44 ONLY'!$J$224</f>
        <v>0.12635199999999999</v>
      </c>
      <c r="F21" s="118">
        <f>1/1000000*'[1]EXPORT VALUES 44 ONLY'!$J$200</f>
        <v>0.462731</v>
      </c>
      <c r="G21" s="118">
        <f>1/1000000*'[1]EXPORT VALUES 44 ONLY'!$J$173</f>
        <v>0.20762899999999998</v>
      </c>
      <c r="H21" s="118">
        <f>1/1000000*'[1]EXPORT VALUES 44 ONLY'!$J$142</f>
        <v>0.32187199999999999</v>
      </c>
      <c r="I21" s="118">
        <f>1/1000000*'[1]EXPORT VALUES 44 ONLY'!$J$110</f>
        <v>0.29548599999999997</v>
      </c>
      <c r="J21" s="118">
        <f>1/1000000*'[1]EXPORT VALUES 44 ONLY'!$J$78</f>
        <v>0.196577</v>
      </c>
      <c r="K21" s="118">
        <f>1/1000000*'[1]EXPORT VALUES 44 ONLY'!$J$39</f>
        <v>0.12647800000000001</v>
      </c>
      <c r="L21" s="117">
        <f>'[1]44Exp'!AK$247</f>
        <v>9.7308999999999993E-2</v>
      </c>
      <c r="M21" s="117">
        <f>'[1]44Exp'!AL$247</f>
        <v>0.17741999999999999</v>
      </c>
      <c r="N21" s="117">
        <f>'[1]44Exp'!AM$247</f>
        <v>0.240424</v>
      </c>
      <c r="O21" s="117">
        <f>'[1]44Exp'!AN$247</f>
        <v>0.38410699999999998</v>
      </c>
      <c r="P21" s="117">
        <f>'[1]44Exp'!AO$247</f>
        <v>0.42332599999999998</v>
      </c>
      <c r="Q21" s="117">
        <f>'[1]44Exp'!AP$247</f>
        <v>0.41480400000000001</v>
      </c>
      <c r="R21" s="204">
        <f>'[1]44Exp'!AQ$247</f>
        <v>0.40087649999999997</v>
      </c>
      <c r="S21" s="117">
        <f>'[1]44Exp'!AR$247</f>
        <v>0.38694899999999999</v>
      </c>
      <c r="T21" s="117">
        <f>'[1]44Exp'!AS$247</f>
        <v>0.30484699999999998</v>
      </c>
      <c r="U21" s="117">
        <f>'[1]44Exp'!AT$247</f>
        <v>0.23128499999999999</v>
      </c>
      <c r="V21" s="117">
        <f>'[1]44Exp'!AU$247</f>
        <v>0.44389299999999998</v>
      </c>
      <c r="W21" s="117">
        <f>'[1]44Exp'!AV$247</f>
        <v>0</v>
      </c>
      <c r="X21" s="117">
        <f>'[1]44Exp'!AW$247</f>
        <v>0</v>
      </c>
      <c r="Y21" s="117">
        <f>'[1]44Exp'!AX$247</f>
        <v>0</v>
      </c>
      <c r="Z21" s="117">
        <f>'[1]44Exp'!AY$247</f>
        <v>0</v>
      </c>
      <c r="AA21" s="117">
        <f>'[1]44Exp'!AZ$247</f>
        <v>0</v>
      </c>
      <c r="AB21" s="199">
        <f>'[1]44Exp'!BA$247</f>
        <v>0</v>
      </c>
      <c r="AC21" s="165"/>
    </row>
    <row r="22" spans="2:29" ht="13">
      <c r="B22" s="208" t="s">
        <v>90</v>
      </c>
      <c r="G22" s="118">
        <f>1/1000000*'[1]EXPORT VALUES 44 ONLY'!$J$166</f>
        <v>3.3860000000000001E-2</v>
      </c>
      <c r="H22" s="118">
        <f>1/1000000*'[1]EXPORT VALUES 44 ONLY'!$J$138</f>
        <v>6.8002999999999994E-2</v>
      </c>
      <c r="I22" s="118">
        <f>1/1000000*'[1]EXPORT VALUES 44 ONLY'!$J$100</f>
        <v>2.3392E-2</v>
      </c>
      <c r="J22" s="118">
        <f>1/1000000*'[1]EXPORT VALUES 44 ONLY'!$J$68</f>
        <v>2.9564E-2</v>
      </c>
      <c r="K22" s="118">
        <f>1/1000000*'[1]EXPORT VALUES 44 ONLY'!$J$24</f>
        <v>1.2461E-2</v>
      </c>
      <c r="L22" s="117">
        <f>'[1]44Exp'!AK$253</f>
        <v>0</v>
      </c>
      <c r="M22" s="117">
        <f>'[1]44Exp'!AL$253</f>
        <v>6.7799999999999996E-3</v>
      </c>
      <c r="N22" s="117">
        <f>'[1]44Exp'!AM$253</f>
        <v>0.27600999999999998</v>
      </c>
      <c r="O22" s="117">
        <f>'[1]44Exp'!AN$253</f>
        <v>7.5469999999999999E-3</v>
      </c>
      <c r="P22" s="117">
        <f>'[1]44Exp'!AO$253</f>
        <v>6.8734999999999991E-2</v>
      </c>
      <c r="Q22" s="117">
        <f>'[1]44Exp'!AP$253</f>
        <v>0.150036</v>
      </c>
      <c r="R22" s="204">
        <f>'[1]44Exp'!AQ$253</f>
        <v>0.43660399999999999</v>
      </c>
      <c r="S22" s="117">
        <f>'[1]44Exp'!AR$253</f>
        <v>0.72317199999999993</v>
      </c>
      <c r="T22" s="117">
        <f>'[1]44Exp'!AS$253</f>
        <v>2.443397</v>
      </c>
      <c r="U22" s="117">
        <f>'[1]44Exp'!AT$253</f>
        <v>3.0418469999999997</v>
      </c>
      <c r="V22" s="117">
        <f>'[1]44Exp'!AU$253</f>
        <v>8.1605600000000003</v>
      </c>
      <c r="W22" s="117">
        <f>'[1]44Exp'!AV$253</f>
        <v>0</v>
      </c>
      <c r="X22" s="117">
        <f>'[1]44Exp'!AW$253</f>
        <v>0</v>
      </c>
      <c r="Y22" s="117">
        <f>'[1]44Exp'!AX$253</f>
        <v>0</v>
      </c>
      <c r="Z22" s="117">
        <f>'[1]44Exp'!AY$253</f>
        <v>0</v>
      </c>
      <c r="AA22" s="117">
        <f>'[1]44Exp'!AZ$253</f>
        <v>0</v>
      </c>
      <c r="AB22" s="199">
        <f>'[1]44Exp'!BA$253</f>
        <v>0</v>
      </c>
      <c r="AC22" s="165"/>
    </row>
    <row r="23" spans="2:29" ht="13.5" thickBot="1">
      <c r="B23" s="5" t="s">
        <v>13</v>
      </c>
      <c r="C23" s="120">
        <f t="shared" ref="C23:AB23" si="1">C6-SUM(C7:C22)</f>
        <v>0.38927699999999987</v>
      </c>
      <c r="D23" s="121">
        <f t="shared" si="1"/>
        <v>0.26657099999999989</v>
      </c>
      <c r="E23" s="121">
        <f t="shared" si="1"/>
        <v>0.4877659999999997</v>
      </c>
      <c r="F23" s="121">
        <f t="shared" si="1"/>
        <v>0.31237799999999982</v>
      </c>
      <c r="G23" s="121">
        <f t="shared" si="1"/>
        <v>0.22373000000000109</v>
      </c>
      <c r="H23" s="121">
        <f t="shared" si="1"/>
        <v>0.21028599999999953</v>
      </c>
      <c r="I23" s="121">
        <f t="shared" si="1"/>
        <v>0.29719899999999999</v>
      </c>
      <c r="J23" s="121">
        <f t="shared" si="1"/>
        <v>0.20246200000000059</v>
      </c>
      <c r="K23" s="121">
        <f t="shared" si="1"/>
        <v>0.38234600000000007</v>
      </c>
      <c r="L23" s="121">
        <f t="shared" si="1"/>
        <v>0.2647730000000017</v>
      </c>
      <c r="M23" s="121">
        <f t="shared" si="1"/>
        <v>0.45312599999999748</v>
      </c>
      <c r="N23" s="121">
        <f t="shared" si="1"/>
        <v>0.52914100000000275</v>
      </c>
      <c r="O23" s="121">
        <f t="shared" si="1"/>
        <v>2.7902329999999971</v>
      </c>
      <c r="P23" s="121">
        <f t="shared" si="1"/>
        <v>1.6656720000000007</v>
      </c>
      <c r="Q23" s="121">
        <f t="shared" si="1"/>
        <v>1.2135950000000051</v>
      </c>
      <c r="R23" s="205">
        <f t="shared" si="1"/>
        <v>1.586268000000004</v>
      </c>
      <c r="S23" s="121">
        <f t="shared" si="1"/>
        <v>2.2477949999999964</v>
      </c>
      <c r="T23" s="121">
        <f t="shared" si="1"/>
        <v>2.1321470000000105</v>
      </c>
      <c r="U23" s="121">
        <f t="shared" si="1"/>
        <v>2.4608199999999982</v>
      </c>
      <c r="V23" s="121">
        <f t="shared" si="1"/>
        <v>3.2014450000000068</v>
      </c>
      <c r="W23" s="121">
        <f t="shared" si="1"/>
        <v>0</v>
      </c>
      <c r="X23" s="121">
        <f t="shared" si="1"/>
        <v>0</v>
      </c>
      <c r="Y23" s="121">
        <f t="shared" si="1"/>
        <v>0</v>
      </c>
      <c r="Z23" s="121">
        <f t="shared" si="1"/>
        <v>0</v>
      </c>
      <c r="AA23" s="121">
        <f t="shared" si="1"/>
        <v>0</v>
      </c>
      <c r="AB23" s="200">
        <f t="shared" si="1"/>
        <v>0</v>
      </c>
      <c r="AC23" s="165"/>
    </row>
    <row r="24" spans="2:29" ht="13" thickTop="1"/>
    <row r="25" spans="2:29">
      <c r="B25" s="201" t="s">
        <v>83</v>
      </c>
    </row>
  </sheetData>
  <mergeCells count="4">
    <mergeCell ref="B2:B4"/>
    <mergeCell ref="C2:AB2"/>
    <mergeCell ref="C3:AB3"/>
    <mergeCell ref="C5:AB5"/>
  </mergeCells>
  <phoneticPr fontId="2"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BD28"/>
  <sheetViews>
    <sheetView workbookViewId="0">
      <pane xSplit="2" ySplit="5" topLeftCell="C6" activePane="bottomRight" state="frozen"/>
      <selection activeCell="B3" sqref="B3:B5"/>
      <selection pane="topRight" activeCell="B3" sqref="B3:B5"/>
      <selection pane="bottomLeft" activeCell="B3" sqref="B3:B5"/>
      <selection pane="bottomRight" activeCell="B3" sqref="B3:B4"/>
    </sheetView>
  </sheetViews>
  <sheetFormatPr defaultRowHeight="12.5"/>
  <cols>
    <col min="1" max="1" width="1.7265625" customWidth="1"/>
    <col min="2" max="2" width="21.08984375" customWidth="1"/>
    <col min="3" max="22" width="5.7265625" customWidth="1"/>
    <col min="23" max="28" width="5.7265625" hidden="1" customWidth="1"/>
    <col min="29" max="29" width="1.7265625" customWidth="1"/>
    <col min="30" max="49" width="5.6328125" customWidth="1"/>
    <col min="50" max="55" width="5.6328125" hidden="1" customWidth="1"/>
    <col min="56" max="56" width="1.7265625" customWidth="1"/>
  </cols>
  <sheetData>
    <row r="1" spans="2:56" ht="9" customHeight="1" thickBot="1"/>
    <row r="2" spans="2:56" ht="20" customHeight="1" thickTop="1" thickBot="1">
      <c r="C2" s="256" t="s">
        <v>51</v>
      </c>
      <c r="D2" s="257"/>
      <c r="E2" s="257"/>
      <c r="F2" s="257"/>
      <c r="G2" s="257"/>
      <c r="H2" s="257"/>
      <c r="I2" s="257"/>
      <c r="J2" s="257"/>
      <c r="K2" s="257"/>
      <c r="L2" s="257"/>
      <c r="M2" s="257"/>
      <c r="N2" s="257"/>
      <c r="O2" s="257"/>
      <c r="P2" s="257"/>
      <c r="Q2" s="257"/>
      <c r="R2" s="257"/>
      <c r="S2" s="257"/>
      <c r="T2" s="257"/>
      <c r="U2" s="257"/>
      <c r="V2" s="257"/>
      <c r="W2" s="257"/>
      <c r="X2" s="257"/>
      <c r="Y2" s="257"/>
      <c r="Z2" s="257"/>
      <c r="AA2" s="257"/>
      <c r="AB2" s="257"/>
      <c r="AC2" s="257"/>
      <c r="AD2" s="257"/>
      <c r="AE2" s="257"/>
      <c r="AF2" s="257"/>
      <c r="AG2" s="257"/>
      <c r="AH2" s="257"/>
      <c r="AI2" s="257"/>
      <c r="AJ2" s="257"/>
      <c r="AK2" s="257"/>
      <c r="AL2" s="257"/>
      <c r="AM2" s="257"/>
      <c r="AN2" s="257"/>
      <c r="AO2" s="257"/>
      <c r="AP2" s="257"/>
      <c r="AQ2" s="257"/>
      <c r="AR2" s="257"/>
      <c r="AS2" s="257"/>
      <c r="AT2" s="257"/>
      <c r="AU2" s="257"/>
      <c r="AV2" s="257"/>
      <c r="AW2" s="257"/>
      <c r="AX2" s="257"/>
      <c r="AY2" s="257"/>
      <c r="AZ2" s="257"/>
      <c r="BA2" s="257"/>
      <c r="BB2" s="257"/>
      <c r="BC2" s="258"/>
      <c r="BD2" s="165"/>
    </row>
    <row r="3" spans="2:56" ht="20" customHeight="1" thickTop="1">
      <c r="B3" s="268" t="s">
        <v>18</v>
      </c>
      <c r="C3" s="270" t="s">
        <v>5</v>
      </c>
      <c r="D3" s="271"/>
      <c r="E3" s="271"/>
      <c r="F3" s="271"/>
      <c r="G3" s="271"/>
      <c r="H3" s="271"/>
      <c r="I3" s="271"/>
      <c r="J3" s="271"/>
      <c r="K3" s="271"/>
      <c r="L3" s="271"/>
      <c r="M3" s="271"/>
      <c r="N3" s="271"/>
      <c r="O3" s="271"/>
      <c r="P3" s="271"/>
      <c r="Q3" s="271"/>
      <c r="R3" s="271"/>
      <c r="S3" s="271"/>
      <c r="T3" s="271"/>
      <c r="U3" s="271"/>
      <c r="V3" s="271"/>
      <c r="W3" s="271"/>
      <c r="X3" s="271"/>
      <c r="Y3" s="271"/>
      <c r="Z3" s="271"/>
      <c r="AA3" s="271"/>
      <c r="AB3" s="271"/>
      <c r="AC3" s="161"/>
      <c r="AD3" s="259" t="s">
        <v>4</v>
      </c>
      <c r="AE3" s="260"/>
      <c r="AF3" s="260"/>
      <c r="AG3" s="260"/>
      <c r="AH3" s="260"/>
      <c r="AI3" s="260"/>
      <c r="AJ3" s="260"/>
      <c r="AK3" s="260"/>
      <c r="AL3" s="260"/>
      <c r="AM3" s="260"/>
      <c r="AN3" s="260"/>
      <c r="AO3" s="260"/>
      <c r="AP3" s="260"/>
      <c r="AQ3" s="260"/>
      <c r="AR3" s="260"/>
      <c r="AS3" s="260"/>
      <c r="AT3" s="260"/>
      <c r="AU3" s="260"/>
      <c r="AV3" s="260"/>
      <c r="AW3" s="260"/>
      <c r="AX3" s="260"/>
      <c r="AY3" s="260"/>
      <c r="AZ3" s="260"/>
      <c r="BA3" s="260"/>
      <c r="BB3" s="260"/>
      <c r="BC3" s="261"/>
      <c r="BD3" s="165"/>
    </row>
    <row r="4" spans="2:56" ht="13" thickBot="1">
      <c r="B4" s="269"/>
      <c r="C4" s="272" t="s">
        <v>3</v>
      </c>
      <c r="D4" s="273"/>
      <c r="E4" s="273"/>
      <c r="F4" s="273"/>
      <c r="G4" s="273"/>
      <c r="H4" s="273"/>
      <c r="I4" s="273"/>
      <c r="J4" s="273"/>
      <c r="K4" s="273"/>
      <c r="L4" s="273"/>
      <c r="M4" s="273"/>
      <c r="N4" s="273"/>
      <c r="O4" s="273"/>
      <c r="P4" s="273"/>
      <c r="Q4" s="273"/>
      <c r="R4" s="273"/>
      <c r="S4" s="273"/>
      <c r="T4" s="273"/>
      <c r="U4" s="273"/>
      <c r="V4" s="273"/>
      <c r="W4" s="273"/>
      <c r="X4" s="273"/>
      <c r="Y4" s="273"/>
      <c r="Z4" s="273"/>
      <c r="AA4" s="273"/>
      <c r="AB4" s="273"/>
      <c r="AC4" s="3"/>
      <c r="AD4" s="262" t="s">
        <v>48</v>
      </c>
      <c r="AE4" s="263"/>
      <c r="AF4" s="263"/>
      <c r="AG4" s="263"/>
      <c r="AH4" s="263"/>
      <c r="AI4" s="263"/>
      <c r="AJ4" s="263"/>
      <c r="AK4" s="263"/>
      <c r="AL4" s="263"/>
      <c r="AM4" s="263"/>
      <c r="AN4" s="263"/>
      <c r="AO4" s="263"/>
      <c r="AP4" s="263"/>
      <c r="AQ4" s="263"/>
      <c r="AR4" s="263"/>
      <c r="AS4" s="263"/>
      <c r="AT4" s="263"/>
      <c r="AU4" s="263"/>
      <c r="AV4" s="263"/>
      <c r="AW4" s="263"/>
      <c r="AX4" s="263"/>
      <c r="AY4" s="263"/>
      <c r="AZ4" s="263"/>
      <c r="BA4" s="263"/>
      <c r="BB4" s="263"/>
      <c r="BC4" s="264"/>
      <c r="BD4" s="165"/>
    </row>
    <row r="5" spans="2:56" ht="20" customHeight="1" thickTop="1" thickBot="1">
      <c r="B5" s="3"/>
      <c r="C5" s="37">
        <v>2000</v>
      </c>
      <c r="D5" s="38">
        <f>1+C5</f>
        <v>2001</v>
      </c>
      <c r="E5" s="38">
        <f t="shared" ref="E5:AB5" si="0">1+D5</f>
        <v>2002</v>
      </c>
      <c r="F5" s="38">
        <f t="shared" si="0"/>
        <v>2003</v>
      </c>
      <c r="G5" s="38">
        <f t="shared" si="0"/>
        <v>2004</v>
      </c>
      <c r="H5" s="38">
        <f t="shared" si="0"/>
        <v>2005</v>
      </c>
      <c r="I5" s="38">
        <f t="shared" si="0"/>
        <v>2006</v>
      </c>
      <c r="J5" s="38">
        <f t="shared" si="0"/>
        <v>2007</v>
      </c>
      <c r="K5" s="38">
        <f t="shared" si="0"/>
        <v>2008</v>
      </c>
      <c r="L5" s="38">
        <f t="shared" si="0"/>
        <v>2009</v>
      </c>
      <c r="M5" s="38">
        <f t="shared" si="0"/>
        <v>2010</v>
      </c>
      <c r="N5" s="38">
        <f t="shared" si="0"/>
        <v>2011</v>
      </c>
      <c r="O5" s="38">
        <f t="shared" si="0"/>
        <v>2012</v>
      </c>
      <c r="P5" s="38">
        <f t="shared" si="0"/>
        <v>2013</v>
      </c>
      <c r="Q5" s="38">
        <f t="shared" si="0"/>
        <v>2014</v>
      </c>
      <c r="R5" s="38">
        <f t="shared" si="0"/>
        <v>2015</v>
      </c>
      <c r="S5" s="38">
        <f t="shared" si="0"/>
        <v>2016</v>
      </c>
      <c r="T5" s="38">
        <f t="shared" si="0"/>
        <v>2017</v>
      </c>
      <c r="U5" s="38">
        <f t="shared" si="0"/>
        <v>2018</v>
      </c>
      <c r="V5" s="38">
        <f t="shared" si="0"/>
        <v>2019</v>
      </c>
      <c r="W5" s="38">
        <f t="shared" si="0"/>
        <v>2020</v>
      </c>
      <c r="X5" s="38">
        <f t="shared" si="0"/>
        <v>2021</v>
      </c>
      <c r="Y5" s="38">
        <f t="shared" si="0"/>
        <v>2022</v>
      </c>
      <c r="Z5" s="38">
        <f t="shared" si="0"/>
        <v>2023</v>
      </c>
      <c r="AA5" s="38">
        <f t="shared" si="0"/>
        <v>2024</v>
      </c>
      <c r="AB5" s="38">
        <f t="shared" si="0"/>
        <v>2025</v>
      </c>
      <c r="AC5" s="111"/>
      <c r="AD5" s="37">
        <v>2000</v>
      </c>
      <c r="AE5" s="38">
        <f>1+AD5</f>
        <v>2001</v>
      </c>
      <c r="AF5" s="38">
        <f t="shared" ref="AF5:BC5" si="1">1+AE5</f>
        <v>2002</v>
      </c>
      <c r="AG5" s="38">
        <f t="shared" si="1"/>
        <v>2003</v>
      </c>
      <c r="AH5" s="38">
        <f t="shared" si="1"/>
        <v>2004</v>
      </c>
      <c r="AI5" s="38">
        <f t="shared" si="1"/>
        <v>2005</v>
      </c>
      <c r="AJ5" s="38">
        <f t="shared" si="1"/>
        <v>2006</v>
      </c>
      <c r="AK5" s="38">
        <f t="shared" si="1"/>
        <v>2007</v>
      </c>
      <c r="AL5" s="38">
        <f t="shared" si="1"/>
        <v>2008</v>
      </c>
      <c r="AM5" s="38">
        <f t="shared" si="1"/>
        <v>2009</v>
      </c>
      <c r="AN5" s="38">
        <f t="shared" si="1"/>
        <v>2010</v>
      </c>
      <c r="AO5" s="38">
        <f t="shared" si="1"/>
        <v>2011</v>
      </c>
      <c r="AP5" s="38">
        <f t="shared" si="1"/>
        <v>2012</v>
      </c>
      <c r="AQ5" s="38">
        <f t="shared" si="1"/>
        <v>2013</v>
      </c>
      <c r="AR5" s="38">
        <f t="shared" si="1"/>
        <v>2014</v>
      </c>
      <c r="AS5" s="38">
        <f t="shared" si="1"/>
        <v>2015</v>
      </c>
      <c r="AT5" s="38">
        <f t="shared" si="1"/>
        <v>2016</v>
      </c>
      <c r="AU5" s="38">
        <f t="shared" si="1"/>
        <v>2017</v>
      </c>
      <c r="AV5" s="38">
        <f t="shared" si="1"/>
        <v>2018</v>
      </c>
      <c r="AW5" s="38">
        <f t="shared" si="1"/>
        <v>2019</v>
      </c>
      <c r="AX5" s="38">
        <f t="shared" si="1"/>
        <v>2020</v>
      </c>
      <c r="AY5" s="38">
        <f t="shared" si="1"/>
        <v>2021</v>
      </c>
      <c r="AZ5" s="38">
        <f t="shared" si="1"/>
        <v>2022</v>
      </c>
      <c r="BA5" s="38">
        <f t="shared" si="1"/>
        <v>2023</v>
      </c>
      <c r="BB5" s="38">
        <f t="shared" si="1"/>
        <v>2024</v>
      </c>
      <c r="BC5" s="38">
        <f t="shared" si="1"/>
        <v>2025</v>
      </c>
      <c r="BD5" s="165"/>
    </row>
    <row r="6" spans="2:56" ht="25" customHeight="1" thickTop="1">
      <c r="B6" s="6"/>
      <c r="C6" s="253" t="s">
        <v>61</v>
      </c>
      <c r="D6" s="254"/>
      <c r="E6" s="254"/>
      <c r="F6" s="254"/>
      <c r="G6" s="254"/>
      <c r="H6" s="254"/>
      <c r="I6" s="254"/>
      <c r="J6" s="254"/>
      <c r="K6" s="254"/>
      <c r="L6" s="254"/>
      <c r="M6" s="254"/>
      <c r="N6" s="254"/>
      <c r="O6" s="254"/>
      <c r="P6" s="254"/>
      <c r="Q6" s="254"/>
      <c r="R6" s="254"/>
      <c r="S6" s="254"/>
      <c r="T6" s="254"/>
      <c r="U6" s="254"/>
      <c r="V6" s="254"/>
      <c r="W6" s="254"/>
      <c r="X6" s="254"/>
      <c r="Y6" s="254"/>
      <c r="Z6" s="254"/>
      <c r="AA6" s="254"/>
      <c r="AB6" s="254"/>
      <c r="AC6" s="3"/>
      <c r="AD6" s="265" t="str">
        <f>C6</f>
        <v>Imports by selected countries</v>
      </c>
      <c r="AE6" s="266"/>
      <c r="AF6" s="266"/>
      <c r="AG6" s="266"/>
      <c r="AH6" s="266"/>
      <c r="AI6" s="266"/>
      <c r="AJ6" s="266"/>
      <c r="AK6" s="266"/>
      <c r="AL6" s="266"/>
      <c r="AM6" s="266"/>
      <c r="AN6" s="266"/>
      <c r="AO6" s="266"/>
      <c r="AP6" s="266"/>
      <c r="AQ6" s="266"/>
      <c r="AR6" s="266"/>
      <c r="AS6" s="266"/>
      <c r="AT6" s="266"/>
      <c r="AU6" s="266"/>
      <c r="AV6" s="266"/>
      <c r="AW6" s="266"/>
      <c r="AX6" s="266"/>
      <c r="AY6" s="266"/>
      <c r="AZ6" s="266"/>
      <c r="BA6" s="266"/>
      <c r="BB6" s="266"/>
      <c r="BC6" s="267"/>
      <c r="BD6" s="165"/>
    </row>
    <row r="7" spans="2:56" ht="20" customHeight="1">
      <c r="B7" s="22" t="s">
        <v>11</v>
      </c>
      <c r="C7" s="42">
        <f>SUM([1]TimberSectorMinusCoreVPAExp!BB$263:BB$263)+SUM(C9:C12)</f>
        <v>1.2108723198504576E-2</v>
      </c>
      <c r="D7" s="21">
        <f>SUM([1]TimberSectorMinusCoreVPAExp!BC$263:BC$263)+SUM(D9:D12)</f>
        <v>2.8386994365492642E-2</v>
      </c>
      <c r="E7" s="21">
        <f>SUM([1]TimberSectorMinusCoreVPAExp!BD$263:BD$263)+SUM(E9:E12)</f>
        <v>2.2636087492904623E-2</v>
      </c>
      <c r="F7" s="21">
        <f>SUM([1]TimberSectorMinusCoreVPAExp!BE$263:BE$263)+SUM(F9:F12)</f>
        <v>1.7817565096066967E-2</v>
      </c>
      <c r="G7" s="21">
        <f>SUM([1]TimberSectorMinusCoreVPAExp!BF$263:BF$263)+SUM(G9:G12)</f>
        <v>1.3847103056631751E-2</v>
      </c>
      <c r="H7" s="21">
        <f>SUM([1]TimberSectorMinusCoreVPAExp!BG$263:BG$263)+SUM(H9:H12)</f>
        <v>1.7648711184420632E-2</v>
      </c>
      <c r="I7" s="21">
        <f>SUM([1]TimberSectorMinusCoreVPAExp!BH$263:BH$263)+SUM(I9:I12)</f>
        <v>2.4987785412601302E-2</v>
      </c>
      <c r="J7" s="21">
        <f>SUM([1]TimberSectorMinusCoreVPAExp!BI$263:BI$263)+SUM(J9:J12)</f>
        <v>2.51409002772549E-2</v>
      </c>
      <c r="K7" s="21">
        <f>SUM([1]TimberSectorMinusCoreVPAExp!BJ$263:BJ$263)+SUM(K9:K12)</f>
        <v>2.6030307347971855E-2</v>
      </c>
      <c r="L7" s="21">
        <f>SUM([1]TimberSectorMinusCoreVPAExp!BK$263:BK$263)+SUM(L9:L12)</f>
        <v>3.7755303635581057E-2</v>
      </c>
      <c r="M7" s="21">
        <f>SUM([1]TimberSectorMinusCoreVPAExp!BL$263:BL$263)+SUM(M9:M12)</f>
        <v>5.9663765940093649E-2</v>
      </c>
      <c r="N7" s="21">
        <f>SUM([1]TimberSectorMinusCoreVPAExp!BM$263:BM$263)+SUM(N9:N12)</f>
        <v>9.4674464245296519E-2</v>
      </c>
      <c r="O7" s="21">
        <f>SUM([1]TimberSectorMinusCoreVPAExp!BN$263:BN$263)+SUM(O9:O12)</f>
        <v>0.13331785021835038</v>
      </c>
      <c r="P7" s="21">
        <f>SUM([1]TimberSectorMinusCoreVPAExp!BO$263:BO$263)+SUM(P9:P12)</f>
        <v>0.14750886774683092</v>
      </c>
      <c r="Q7" s="21">
        <f>SUM([1]TimberSectorMinusCoreVPAExp!BP$263:BP$263)+SUM(Q9:Q12)</f>
        <v>0.23470527450261675</v>
      </c>
      <c r="R7" s="21">
        <f>SUM([1]TimberSectorMinusCoreVPAExp!BQ$263:BQ$263)+SUM(R9:R12)</f>
        <v>0.26197398154322199</v>
      </c>
      <c r="S7" s="21">
        <f>SUM([1]TimberSectorMinusCoreVPAExp!BR$263:BR$263)+SUM(S9:S12)</f>
        <v>0.30588277719557061</v>
      </c>
      <c r="T7" s="21">
        <f>SUM([1]TimberSectorMinusCoreVPAExp!BS$263:BS$263)+SUM(T9:T12)</f>
        <v>0.4841543550920932</v>
      </c>
      <c r="U7" s="21">
        <f>SUM([1]TimberSectorMinusCoreVPAExp!BT$263:BT$263)+SUM(U9:U12)</f>
        <v>0.55577789685674739</v>
      </c>
      <c r="V7" s="21">
        <f>SUM([1]TimberSectorMinusCoreVPAExp!BU$263:BU$263)+SUM(V9:V12)</f>
        <v>0.47684825803634517</v>
      </c>
      <c r="W7" s="21">
        <f>SUM([1]TimberSectorMinusCoreVPAExp!BV$263:BV$263)+SUM(W9:W12)</f>
        <v>0.39187061225866671</v>
      </c>
      <c r="X7" s="21">
        <f>SUM([1]TimberSectorMinusCoreVPAExp!BW$263:BW$263)+SUM(X9:X12)</f>
        <v>0.38040058806800003</v>
      </c>
      <c r="Y7" s="21">
        <f>SUM([1]TimberSectorMinusCoreVPAExp!BX$263:BX$263)+SUM(Y9:Y12)</f>
        <v>1.1804522000000001E-3</v>
      </c>
      <c r="Z7" s="21">
        <f>SUM([1]TimberSectorMinusCoreVPAExp!BY$263:BY$263)+SUM(Z9:Z12)</f>
        <v>1.1804522000000001E-3</v>
      </c>
      <c r="AA7" s="21">
        <f>SUM([1]TimberSectorMinusCoreVPAExp!BZ$263:BZ$263)+SUM(AA9:AA12)</f>
        <v>1.1804522000000001E-3</v>
      </c>
      <c r="AB7" s="21">
        <f>SUM([1]TimberSectorMinusCoreVPAExp!CA$263:CA$263)+SUM(AB9:AB12)</f>
        <v>1.1804522000000001E-3</v>
      </c>
      <c r="AC7" s="162"/>
      <c r="AD7" s="48">
        <f>SUM([1]TimberSectorMinusCoreVPAExp!CB$263:CB$263)+SUM(AD9:AD12)</f>
        <v>2.5927454013792297</v>
      </c>
      <c r="AE7" s="49">
        <f>SUM([1]TimberSectorMinusCoreVPAExp!CC$263:CC$263)+SUM(AE9:AE12)</f>
        <v>4.9216103899999997</v>
      </c>
      <c r="AF7" s="49">
        <f>SUM([1]TimberSectorMinusCoreVPAExp!CD$263:CD$263)+SUM(AF9:AF12)</f>
        <v>4.7203439699545324</v>
      </c>
      <c r="AG7" s="49">
        <f>SUM([1]TimberSectorMinusCoreVPAExp!CE$263:CE$263)+SUM(AG9:AG12)</f>
        <v>3.8875871827070014</v>
      </c>
      <c r="AH7" s="49">
        <f>SUM([1]TimberSectorMinusCoreVPAExp!CF$263:CF$263)+SUM(AH9:AH12)</f>
        <v>3.4662842102834577</v>
      </c>
      <c r="AI7" s="49">
        <f>SUM([1]TimberSectorMinusCoreVPAExp!CG$263:CG$263)+SUM(AI9:AI12)</f>
        <v>5.0144257668080821</v>
      </c>
      <c r="AJ7" s="49">
        <f>SUM([1]TimberSectorMinusCoreVPAExp!CH$263:CH$263)+SUM(AJ9:AJ12)</f>
        <v>6.968033499386113</v>
      </c>
      <c r="AK7" s="49">
        <f>SUM([1]TimberSectorMinusCoreVPAExp!CI$263:CI$263)+SUM(AK9:AK12)</f>
        <v>7.6332605720162139</v>
      </c>
      <c r="AL7" s="49">
        <f>SUM([1]TimberSectorMinusCoreVPAExp!CJ$263:CJ$263)+SUM(AL9:AL12)</f>
        <v>9.0874725707598873</v>
      </c>
      <c r="AM7" s="49">
        <f>SUM([1]TimberSectorMinusCoreVPAExp!CK$263:CK$263)+SUM(AM9:AM12)</f>
        <v>10.657712131455106</v>
      </c>
      <c r="AN7" s="49">
        <f>SUM([1]TimberSectorMinusCoreVPAExp!CL$263:CL$263)+SUM(AN9:AN12)</f>
        <v>17.275282702166383</v>
      </c>
      <c r="AO7" s="49">
        <f>SUM([1]TimberSectorMinusCoreVPAExp!CM$263:CM$263)+SUM(AO9:AO12)</f>
        <v>26.685693982876849</v>
      </c>
      <c r="AP7" s="49">
        <f>SUM([1]TimberSectorMinusCoreVPAExp!CN$263:CN$263)+SUM(AP9:AP12)</f>
        <v>45.604473275884999</v>
      </c>
      <c r="AQ7" s="49">
        <f>SUM([1]TimberSectorMinusCoreVPAExp!CO$263:CO$263)+SUM(AQ9:AQ12)</f>
        <v>53.067073710156691</v>
      </c>
      <c r="AR7" s="49">
        <f>SUM([1]TimberSectorMinusCoreVPAExp!CP$263:CP$263)+SUM(AR9:AR12)</f>
        <v>90.688578440984273</v>
      </c>
      <c r="AS7" s="49">
        <f>SUM([1]TimberSectorMinusCoreVPAExp!CQ$263:CQ$263)+SUM(AS9:AS12)</f>
        <v>93.975346441262019</v>
      </c>
      <c r="AT7" s="49">
        <f>SUM([1]TimberSectorMinusCoreVPAExp!CR$263:CR$263)+SUM(AT9:AT12)</f>
        <v>99.25094447884095</v>
      </c>
      <c r="AU7" s="49">
        <f>SUM([1]TimberSectorMinusCoreVPAExp!CS$263:CS$263)+SUM(AU9:AU12)</f>
        <v>133.1445527999775</v>
      </c>
      <c r="AV7" s="49">
        <f>SUM([1]TimberSectorMinusCoreVPAExp!CT$263:CT$263)+SUM(AV9:AV12)</f>
        <v>158.90420267976219</v>
      </c>
      <c r="AW7" s="49">
        <f>SUM([1]TimberSectorMinusCoreVPAExp!CU$263:CU$263)+SUM(AW9:AW12)</f>
        <v>132.01777476887455</v>
      </c>
      <c r="AX7" s="50">
        <f>SUM([1]TimberSectorMinusCoreVPAExp!CV$263:CV$263)+SUM(AX9:AX12)</f>
        <v>100.64083572394728</v>
      </c>
      <c r="AY7" s="180">
        <f>SUM([1]TimberSectorMinusCoreVPAExp!CW$263:CW$263)+SUM(AY9:AY12)</f>
        <v>0</v>
      </c>
      <c r="AZ7" s="49">
        <f>SUM([1]TimberSectorMinusCoreVPAExp!CX$263:CX$263)+SUM(AZ9:AZ12)</f>
        <v>0</v>
      </c>
      <c r="BA7" s="49">
        <f>SUM([1]TimberSectorMinusCoreVPAExp!CY$263:CY$263)+SUM(BA9:BA12)</f>
        <v>0</v>
      </c>
      <c r="BB7" s="49">
        <f>SUM([1]TimberSectorMinusCoreVPAExp!CZ$263:CZ$263)+SUM(BB9:BB12)</f>
        <v>0</v>
      </c>
      <c r="BC7" s="49">
        <f>SUM([1]TimberSectorMinusCoreVPAExp!DA$263:DA$263)+SUM(BC9:BC12)</f>
        <v>0</v>
      </c>
      <c r="BD7" s="165"/>
    </row>
    <row r="8" spans="2:56" ht="17.149999999999999" customHeight="1">
      <c r="B8" s="47" t="s">
        <v>19</v>
      </c>
      <c r="C8" s="108">
        <f>ExportsCoreVPA!C6</f>
        <v>1.20657803E-2</v>
      </c>
      <c r="D8" s="128">
        <f>ExportsCoreVPA!D6</f>
        <v>2.8273589440000003E-2</v>
      </c>
      <c r="E8" s="128">
        <f>ExportsCoreVPA!E6</f>
        <v>2.2531893040000001E-2</v>
      </c>
      <c r="F8" s="128">
        <f>ExportsCoreVPA!F6</f>
        <v>1.7008994999999999E-2</v>
      </c>
      <c r="G8" s="128">
        <f>ExportsCoreVPA!G6</f>
        <v>1.3170313186000001E-2</v>
      </c>
      <c r="H8" s="128">
        <f>ExportsCoreVPA!H6</f>
        <v>1.6998110612000003E-2</v>
      </c>
      <c r="I8" s="128">
        <f>ExportsCoreVPA!I6</f>
        <v>2.4213023959333339E-2</v>
      </c>
      <c r="J8" s="128">
        <f>ExportsCoreVPA!J6</f>
        <v>2.4414579840000002E-2</v>
      </c>
      <c r="K8" s="128">
        <f>ExportsCoreVPA!K6</f>
        <v>2.5611402599999996E-2</v>
      </c>
      <c r="L8" s="128">
        <f>ExportsCoreVPA!L6</f>
        <v>3.4757014400000001E-2</v>
      </c>
      <c r="M8" s="128">
        <f>ExportsCoreVPA!M6</f>
        <v>5.4018434506760332E-2</v>
      </c>
      <c r="N8" s="128">
        <f>ExportsCoreVPA!N6</f>
        <v>8.9012346996000025E-2</v>
      </c>
      <c r="O8" s="128">
        <f>ExportsCoreVPA!O6</f>
        <v>0.13049655491600001</v>
      </c>
      <c r="P8" s="128">
        <f>ExportsCoreVPA!P6</f>
        <v>0.14319589845733335</v>
      </c>
      <c r="Q8" s="128">
        <f>ExportsCoreVPA!Q6</f>
        <v>0.22530669154870422</v>
      </c>
      <c r="R8" s="128">
        <f>ExportsCoreVPA!R6</f>
        <v>0.25932661613912011</v>
      </c>
      <c r="S8" s="128">
        <f>ExportsCoreVPA!S6</f>
        <v>0.30349763226927623</v>
      </c>
      <c r="T8" s="128">
        <f>ExportsCoreVPA!T6</f>
        <v>0.47907736693685615</v>
      </c>
      <c r="U8" s="128">
        <f>ExportsCoreVPA!U6</f>
        <v>0.54857228373807199</v>
      </c>
      <c r="V8" s="128">
        <f>ExportsCoreVPA!V6</f>
        <v>0.46884711050433614</v>
      </c>
      <c r="W8" s="128">
        <f>ExportsCoreVPA!W6</f>
        <v>0.39017688637866665</v>
      </c>
      <c r="X8" s="128">
        <f>ExportsCoreVPA!X6</f>
        <v>0.37961010186799998</v>
      </c>
      <c r="Y8" s="128">
        <f>ExportsCoreVPA!Y6</f>
        <v>3.8998E-4</v>
      </c>
      <c r="Z8" s="128">
        <f>ExportsCoreVPA!Z6</f>
        <v>3.8998E-4</v>
      </c>
      <c r="AA8" s="128">
        <f>ExportsCoreVPA!AA6</f>
        <v>3.8998E-4</v>
      </c>
      <c r="AB8" s="128">
        <f>ExportsCoreVPA!AB6</f>
        <v>3.8998E-4</v>
      </c>
      <c r="AC8" s="163"/>
      <c r="AD8" s="130">
        <f>ExportsCoreVPA!AD6</f>
        <v>2.3519405940942288</v>
      </c>
      <c r="AE8" s="109">
        <f>ExportsCoreVPA!AE6</f>
        <v>4.8024481667999988</v>
      </c>
      <c r="AF8" s="109">
        <f>ExportsCoreVPA!AF6</f>
        <v>4.6384140127545308</v>
      </c>
      <c r="AG8" s="109">
        <f>ExportsCoreVPA!AG6</f>
        <v>3.3391735752270018</v>
      </c>
      <c r="AH8" s="109">
        <f>ExportsCoreVPA!AH6</f>
        <v>3.2165724704079013</v>
      </c>
      <c r="AI8" s="109">
        <f>ExportsCoreVPA!AI6</f>
        <v>4.7842790494880827</v>
      </c>
      <c r="AJ8" s="109">
        <f>ExportsCoreVPA!AJ6</f>
        <v>6.3499423100461145</v>
      </c>
      <c r="AK8" s="109">
        <f>ExportsCoreVPA!AK6</f>
        <v>6.998586812134401</v>
      </c>
      <c r="AL8" s="109">
        <f>ExportsCoreVPA!AL6</f>
        <v>8.9776093139598885</v>
      </c>
      <c r="AM8" s="109">
        <f>ExportsCoreVPA!AM6</f>
        <v>9.9326340153146138</v>
      </c>
      <c r="AN8" s="109">
        <f>ExportsCoreVPA!AN6</f>
        <v>15.724390883266382</v>
      </c>
      <c r="AO8" s="109">
        <f>ExportsCoreVPA!AO6</f>
        <v>24.989733369451887</v>
      </c>
      <c r="AP8" s="109">
        <f>ExportsCoreVPA!AP6</f>
        <v>44.719058434284982</v>
      </c>
      <c r="AQ8" s="109">
        <f>ExportsCoreVPA!AQ6</f>
        <v>51.648070878382939</v>
      </c>
      <c r="AR8" s="109">
        <f>ExportsCoreVPA!AR6</f>
        <v>87.059740602396147</v>
      </c>
      <c r="AS8" s="109">
        <f>ExportsCoreVPA!AS6</f>
        <v>92.972071114212909</v>
      </c>
      <c r="AT8" s="109">
        <f>ExportsCoreVPA!AT6</f>
        <v>98.60908000421739</v>
      </c>
      <c r="AU8" s="109">
        <f>ExportsCoreVPA!AU6</f>
        <v>131.63367839817752</v>
      </c>
      <c r="AV8" s="109">
        <f>ExportsCoreVPA!AV6</f>
        <v>156.34546264649245</v>
      </c>
      <c r="AW8" s="109">
        <f>ExportsCoreVPA!AW6</f>
        <v>129.19673954374119</v>
      </c>
      <c r="AX8" s="109">
        <f>ExportsCoreVPA!AX6</f>
        <v>99.360277906945356</v>
      </c>
      <c r="AY8" s="109">
        <f>ExportsCoreVPA!AY6</f>
        <v>0</v>
      </c>
      <c r="AZ8" s="109">
        <f>ExportsCoreVPA!AZ6</f>
        <v>9.0564363999999994E-3</v>
      </c>
      <c r="BA8" s="109">
        <f>ExportsCoreVPA!BA6</f>
        <v>1.9364436799999999E-2</v>
      </c>
      <c r="BB8" s="109">
        <f>ExportsCoreVPA!BB6</f>
        <v>1.2165648000000001E-2</v>
      </c>
      <c r="BC8" s="109">
        <f>ExportsCoreVPA!BC6</f>
        <v>2.0119011199999998E-2</v>
      </c>
      <c r="BD8" s="165"/>
    </row>
    <row r="9" spans="2:56" ht="13">
      <c r="B9" s="4" t="s">
        <v>6</v>
      </c>
      <c r="C9" s="43">
        <f>'[1]4403Exp'!BB$263</f>
        <v>1.7455000000000001E-3</v>
      </c>
      <c r="D9" s="31">
        <f>'[1]4403Exp'!BC$263</f>
        <v>2.0721000000000003E-2</v>
      </c>
      <c r="E9" s="31">
        <f>'[1]4403Exp'!BD$263</f>
        <v>9.3948399999999981E-3</v>
      </c>
      <c r="F9" s="31">
        <f>'[1]4403Exp'!BE$263</f>
        <v>4.0930587999999995E-3</v>
      </c>
      <c r="G9" s="31">
        <f>'[1]4403Exp'!BF$263</f>
        <v>2.6823314999999993E-3</v>
      </c>
      <c r="H9" s="31">
        <f>'[1]4403Exp'!BG$263</f>
        <v>6.4372729999999994E-3</v>
      </c>
      <c r="I9" s="31">
        <f>'[1]4403Exp'!BH$263</f>
        <v>1.373854203333333E-2</v>
      </c>
      <c r="J9" s="31">
        <f>'[1]4403Exp'!BI$263</f>
        <v>1.0195474399999998E-2</v>
      </c>
      <c r="K9" s="31">
        <f>'[1]4403Exp'!BJ$263</f>
        <v>1.1383443400000002E-2</v>
      </c>
      <c r="L9" s="31">
        <f>'[1]4403Exp'!BK$263</f>
        <v>2.5218344066666665E-2</v>
      </c>
      <c r="M9" s="31">
        <f>'[1]4403Exp'!BL$263</f>
        <v>4.204438570676032E-2</v>
      </c>
      <c r="N9" s="31">
        <f>'[1]4403Exp'!BM$263</f>
        <v>7.635039120000002E-2</v>
      </c>
      <c r="O9" s="31">
        <f>'[1]4403Exp'!BN$263</f>
        <v>0.10704183960000001</v>
      </c>
      <c r="P9" s="31">
        <f>'[1]4403Exp'!BO$263</f>
        <v>0.1072522645</v>
      </c>
      <c r="Q9" s="31">
        <f>'[1]4403Exp'!BP$263</f>
        <v>0.18560947050578841</v>
      </c>
      <c r="R9" s="31">
        <f>'[1]4403Exp'!BQ$263</f>
        <v>0.22166126714429546</v>
      </c>
      <c r="S9" s="31">
        <f>'[1]4403Exp'!BR$263</f>
        <v>0.24973263706323279</v>
      </c>
      <c r="T9" s="31">
        <f>'[1]4403Exp'!BS$263</f>
        <v>0.45283206160622153</v>
      </c>
      <c r="U9" s="31">
        <f>'[1]4403Exp'!BT$263</f>
        <v>0.52671256868111782</v>
      </c>
      <c r="V9" s="31">
        <f>'[1]4403Exp'!BU$263</f>
        <v>0.43156566076033603</v>
      </c>
      <c r="W9" s="31">
        <f>'[1]4403Exp'!BV$263</f>
        <v>0.37189363666666669</v>
      </c>
      <c r="X9" s="31">
        <f>'[1]4403Exp'!BW$263</f>
        <v>0.36927390799999998</v>
      </c>
      <c r="Y9" s="31">
        <f>'[1]4403Exp'!BX$263</f>
        <v>4.6E-5</v>
      </c>
      <c r="Z9" s="31">
        <f>'[1]4403Exp'!BY$263</f>
        <v>4.6E-5</v>
      </c>
      <c r="AA9" s="31">
        <f>'[1]4403Exp'!BZ$263</f>
        <v>4.6E-5</v>
      </c>
      <c r="AB9" s="31">
        <f>'[1]4403Exp'!CA$263</f>
        <v>4.6E-5</v>
      </c>
      <c r="AC9" s="162"/>
      <c r="AD9" s="82">
        <f>'[1]4403Exp'!CB$263</f>
        <v>0.55993263494899992</v>
      </c>
      <c r="AE9" s="75">
        <f>'[1]4403Exp'!CC$263</f>
        <v>3.2339449287999997</v>
      </c>
      <c r="AF9" s="75">
        <f>'[1]4403Exp'!CD$263</f>
        <v>1.9771057840000001</v>
      </c>
      <c r="AG9" s="75">
        <f>'[1]4403Exp'!CE$263</f>
        <v>1.3563835856000002</v>
      </c>
      <c r="AH9" s="75">
        <f>'[1]4403Exp'!CF$263</f>
        <v>0.82120989249999998</v>
      </c>
      <c r="AI9" s="75">
        <f>'[1]4403Exp'!CG$263</f>
        <v>2.3101340671885349</v>
      </c>
      <c r="AJ9" s="75">
        <f>'[1]4403Exp'!CH$263</f>
        <v>4.1023511613861139</v>
      </c>
      <c r="AK9" s="75">
        <f>'[1]4403Exp'!CI$263</f>
        <v>3.5158846663316718</v>
      </c>
      <c r="AL9" s="75">
        <f>'[1]4403Exp'!CJ$263</f>
        <v>4.5611762283626422</v>
      </c>
      <c r="AM9" s="75">
        <f>'[1]4403Exp'!CK$263</f>
        <v>7.3527482837146119</v>
      </c>
      <c r="AN9" s="75">
        <f>'[1]4403Exp'!CL$263</f>
        <v>12.405638096586825</v>
      </c>
      <c r="AO9" s="75">
        <f>'[1]4403Exp'!CM$263</f>
        <v>21.25795844593323</v>
      </c>
      <c r="AP9" s="75">
        <f>'[1]4403Exp'!CN$263</f>
        <v>36.798279688306863</v>
      </c>
      <c r="AQ9" s="75">
        <f>'[1]4403Exp'!CO$263</f>
        <v>37.862596079877342</v>
      </c>
      <c r="AR9" s="75">
        <f>'[1]4403Exp'!CP$263</f>
        <v>73.190057424530337</v>
      </c>
      <c r="AS9" s="75">
        <f>'[1]4403Exp'!CQ$263</f>
        <v>78.660091248684481</v>
      </c>
      <c r="AT9" s="75">
        <f>'[1]4403Exp'!CR$263</f>
        <v>82.067744727217431</v>
      </c>
      <c r="AU9" s="75">
        <f>'[1]4403Exp'!CS$263</f>
        <v>121.57041288541402</v>
      </c>
      <c r="AV9" s="75">
        <f>'[1]4403Exp'!CT$263</f>
        <v>147.43413722472775</v>
      </c>
      <c r="AW9" s="75">
        <f>'[1]4403Exp'!CU$263</f>
        <v>117.57875425879811</v>
      </c>
      <c r="AX9" s="75">
        <f>'[1]4403Exp'!CV$263</f>
        <v>90.993630681011567</v>
      </c>
      <c r="AY9" s="75">
        <f>'[1]4403Exp'!CW$263</f>
        <v>0</v>
      </c>
      <c r="AZ9" s="75">
        <f>'[1]4403Exp'!CX$263</f>
        <v>0</v>
      </c>
      <c r="BA9" s="75">
        <f>'[1]4403Exp'!CY$263</f>
        <v>0</v>
      </c>
      <c r="BB9" s="75">
        <f>'[1]4403Exp'!CZ$263</f>
        <v>0</v>
      </c>
      <c r="BC9" s="75">
        <f>'[1]4403Exp'!DA$263</f>
        <v>0</v>
      </c>
      <c r="BD9" s="165"/>
    </row>
    <row r="10" spans="2:56" ht="13">
      <c r="B10" s="4" t="s">
        <v>7</v>
      </c>
      <c r="C10" s="43">
        <f>'[1]4407Exp'!BB$263</f>
        <v>8.9322688000000004E-3</v>
      </c>
      <c r="D10" s="31">
        <f>'[1]4407Exp'!BC$263</f>
        <v>7.1201894400000007E-3</v>
      </c>
      <c r="E10" s="31">
        <f>'[1]4407Exp'!BD$263</f>
        <v>1.2971453040000001E-2</v>
      </c>
      <c r="F10" s="31">
        <f>'[1]4407Exp'!BE$263</f>
        <v>1.2028125200000002E-2</v>
      </c>
      <c r="G10" s="31">
        <f>'[1]4407Exp'!BF$263</f>
        <v>1.0487981686E-2</v>
      </c>
      <c r="H10" s="31">
        <f>'[1]4407Exp'!BG$263</f>
        <v>1.0523798011999999E-2</v>
      </c>
      <c r="I10" s="31">
        <f>'[1]4407Exp'!BH$263</f>
        <v>1.0386483925999997E-2</v>
      </c>
      <c r="J10" s="31">
        <f>'[1]4407Exp'!BI$263</f>
        <v>1.4015805440000003E-2</v>
      </c>
      <c r="K10" s="31">
        <f>'[1]4407Exp'!BJ$263</f>
        <v>1.4227959200000001E-2</v>
      </c>
      <c r="L10" s="31">
        <f>'[1]4407Exp'!BK$263</f>
        <v>9.4949703333333368E-3</v>
      </c>
      <c r="M10" s="31">
        <f>'[1]4407Exp'!BL$263</f>
        <v>1.1951648799999999E-2</v>
      </c>
      <c r="N10" s="31">
        <f>'[1]4407Exp'!BM$263</f>
        <v>1.2636374296000001E-2</v>
      </c>
      <c r="O10" s="31">
        <f>'[1]4407Exp'!BN$263</f>
        <v>2.3415781297999996E-2</v>
      </c>
      <c r="P10" s="31">
        <f>'[1]4407Exp'!BO$263</f>
        <v>3.5942989957333325E-2</v>
      </c>
      <c r="Q10" s="31">
        <f>'[1]4407Exp'!BP$263</f>
        <v>3.9623381042915844E-2</v>
      </c>
      <c r="R10" s="31">
        <f>'[1]4407Exp'!BQ$263</f>
        <v>3.7630526994824692E-2</v>
      </c>
      <c r="S10" s="31">
        <f>'[1]4407Exp'!BR$263</f>
        <v>5.3764989886043384E-2</v>
      </c>
      <c r="T10" s="31">
        <f>'[1]4407Exp'!BS$263</f>
        <v>2.6233520206190093E-2</v>
      </c>
      <c r="U10" s="31">
        <f>'[1]4407Exp'!BT$263</f>
        <v>2.1856460476954328E-2</v>
      </c>
      <c r="V10" s="31">
        <f>'[1]4407Exp'!BU$263</f>
        <v>3.7278871084000006E-2</v>
      </c>
      <c r="W10" s="31">
        <f>'[1]4407Exp'!BV$263</f>
        <v>1.8283249711999999E-2</v>
      </c>
      <c r="X10" s="31">
        <f>'[1]4407Exp'!BW$263</f>
        <v>1.0336193868E-2</v>
      </c>
      <c r="Y10" s="31">
        <f>'[1]4407Exp'!BX$263</f>
        <v>3.4398000000000002E-4</v>
      </c>
      <c r="Z10" s="31">
        <f>'[1]4407Exp'!BY$263</f>
        <v>3.4398000000000002E-4</v>
      </c>
      <c r="AA10" s="31">
        <f>'[1]4407Exp'!BZ$263</f>
        <v>3.4398000000000002E-4</v>
      </c>
      <c r="AB10" s="31">
        <f>'[1]4407Exp'!CA$263</f>
        <v>3.4398000000000002E-4</v>
      </c>
      <c r="AC10" s="162"/>
      <c r="AD10" s="82">
        <f>'[1]4407Exp'!CB$263</f>
        <v>1.7920073151452296</v>
      </c>
      <c r="AE10" s="75">
        <f>'[1]4407Exp'!CC$263</f>
        <v>1.5684293980000001</v>
      </c>
      <c r="AF10" s="75">
        <f>'[1]4407Exp'!CD$263</f>
        <v>2.6612734067545318</v>
      </c>
      <c r="AG10" s="75">
        <f>'[1]4407Exp'!CE$263</f>
        <v>1.9827899843070016</v>
      </c>
      <c r="AH10" s="75">
        <f>'[1]4407Exp'!CF$263</f>
        <v>2.3953507927834572</v>
      </c>
      <c r="AI10" s="75">
        <f>'[1]4407Exp'!CG$263</f>
        <v>2.4741417277195472</v>
      </c>
      <c r="AJ10" s="75">
        <f>'[1]4407Exp'!CH$263</f>
        <v>2.24758857</v>
      </c>
      <c r="AK10" s="75">
        <f>'[1]4407Exp'!CI$263</f>
        <v>3.4827021458027287</v>
      </c>
      <c r="AL10" s="75">
        <f>'[1]4407Exp'!CJ$263</f>
        <v>4.4164330855972453</v>
      </c>
      <c r="AM10" s="75">
        <f>'[1]4407Exp'!CK$263</f>
        <v>2.5798857315999997</v>
      </c>
      <c r="AN10" s="75">
        <f>'[1]4407Exp'!CL$263</f>
        <v>3.3187527866795543</v>
      </c>
      <c r="AO10" s="75">
        <f>'[1]4407Exp'!CM$263</f>
        <v>3.7317749235186581</v>
      </c>
      <c r="AP10" s="75">
        <f>'[1]4407Exp'!CN$263</f>
        <v>7.9207787459781338</v>
      </c>
      <c r="AQ10" s="75">
        <f>'[1]4407Exp'!CO$263</f>
        <v>13.564456832132615</v>
      </c>
      <c r="AR10" s="75">
        <f>'[1]4407Exp'!CP$263</f>
        <v>13.792604259465813</v>
      </c>
      <c r="AS10" s="75">
        <f>'[1]4407Exp'!CQ$263</f>
        <v>14.281468190328425</v>
      </c>
      <c r="AT10" s="75">
        <f>'[1]4407Exp'!CR$263</f>
        <v>16.229832128200002</v>
      </c>
      <c r="AU10" s="75">
        <f>'[1]4407Exp'!CS$263</f>
        <v>10.063265512763511</v>
      </c>
      <c r="AV10" s="75">
        <f>'[1]4407Exp'!CT$263</f>
        <v>8.8870994683646725</v>
      </c>
      <c r="AW10" s="75">
        <f>'[1]4407Exp'!CU$263</f>
        <v>11.573868055743114</v>
      </c>
      <c r="AX10" s="75">
        <f>'[1]4407Exp'!CV$263</f>
        <v>8.2412601159357131</v>
      </c>
      <c r="AY10" s="75">
        <f>'[1]4407Exp'!CW$263</f>
        <v>0</v>
      </c>
      <c r="AZ10" s="75">
        <f>'[1]4407Exp'!CX$263</f>
        <v>0</v>
      </c>
      <c r="BA10" s="75">
        <f>'[1]4407Exp'!CY$263</f>
        <v>0</v>
      </c>
      <c r="BB10" s="75">
        <f>'[1]4407Exp'!CZ$263</f>
        <v>0</v>
      </c>
      <c r="BC10" s="75">
        <f>'[1]4407Exp'!DA$263</f>
        <v>0</v>
      </c>
      <c r="BD10" s="165"/>
    </row>
    <row r="11" spans="2:56" ht="13">
      <c r="B11" s="4" t="s">
        <v>8</v>
      </c>
      <c r="C11" s="43">
        <f>'[1]4408Exp'!BB$263</f>
        <v>3.9567499999999997E-5</v>
      </c>
      <c r="D11" s="31">
        <f>'[1]4408Exp'!BC$263</f>
        <v>0</v>
      </c>
      <c r="E11" s="31">
        <f>'[1]4408Exp'!BD$263</f>
        <v>0</v>
      </c>
      <c r="F11" s="31">
        <f>'[1]4408Exp'!BE$263</f>
        <v>6.7216300000000004E-4</v>
      </c>
      <c r="G11" s="31">
        <f>'[1]4408Exp'!BF$263</f>
        <v>0</v>
      </c>
      <c r="H11" s="31">
        <f>'[1]4408Exp'!BG$263</f>
        <v>2.5999599999999998E-5</v>
      </c>
      <c r="I11" s="31">
        <f>'[1]4408Exp'!BH$263</f>
        <v>0</v>
      </c>
      <c r="J11" s="31">
        <f>'[1]4408Exp'!BI$263</f>
        <v>2.0329999999999998E-4</v>
      </c>
      <c r="K11" s="31">
        <f>'[1]4408Exp'!BJ$263</f>
        <v>0</v>
      </c>
      <c r="L11" s="31">
        <f>'[1]4408Exp'!BK$263</f>
        <v>0</v>
      </c>
      <c r="M11" s="31">
        <f>'[1]4408Exp'!BL$263</f>
        <v>7.2199999999999995E-6</v>
      </c>
      <c r="N11" s="31">
        <f>'[1]4408Exp'!BM$263</f>
        <v>4.6549999999999993E-7</v>
      </c>
      <c r="O11" s="31">
        <f>'[1]4408Exp'!BN$263</f>
        <v>1.053018E-6</v>
      </c>
      <c r="P11" s="31">
        <f>'[1]4408Exp'!BO$263</f>
        <v>0</v>
      </c>
      <c r="Q11" s="31">
        <f>'[1]4408Exp'!BP$263</f>
        <v>5.1299999999999993E-5</v>
      </c>
      <c r="R11" s="31">
        <f>'[1]4408Exp'!BQ$263</f>
        <v>0</v>
      </c>
      <c r="S11" s="31">
        <f>'[1]4408Exp'!BR$263</f>
        <v>5.3199999999999998E-9</v>
      </c>
      <c r="T11" s="31">
        <f>'[1]4408Exp'!BS$263</f>
        <v>3.7277999999999998E-7</v>
      </c>
      <c r="U11" s="31">
        <f>'[1]4408Exp'!BT$263</f>
        <v>3.4579999999999996E-8</v>
      </c>
      <c r="V11" s="31">
        <f>'[1]4408Exp'!BU$263</f>
        <v>2.6599999999999999E-9</v>
      </c>
      <c r="W11" s="31">
        <f>'[1]4408Exp'!BV$263</f>
        <v>0</v>
      </c>
      <c r="X11" s="31">
        <f>'[1]4408Exp'!BW$263</f>
        <v>0</v>
      </c>
      <c r="Y11" s="31">
        <f>'[1]4408Exp'!BX$263</f>
        <v>0</v>
      </c>
      <c r="Z11" s="31">
        <f>'[1]4408Exp'!BY$263</f>
        <v>0</v>
      </c>
      <c r="AA11" s="31">
        <f>'[1]4408Exp'!BZ$263</f>
        <v>0</v>
      </c>
      <c r="AB11" s="31">
        <f>'[1]4408Exp'!CA$263</f>
        <v>0</v>
      </c>
      <c r="AC11" s="162"/>
      <c r="AD11" s="82">
        <f>'[1]4408Exp'!CB$263</f>
        <v>0</v>
      </c>
      <c r="AE11" s="75">
        <f>'[1]4408Exp'!CC$263</f>
        <v>5.1299999999999993E-5</v>
      </c>
      <c r="AF11" s="75">
        <f>'[1]4408Exp'!CD$263</f>
        <v>0</v>
      </c>
      <c r="AG11" s="75">
        <f>'[1]4408Exp'!CE$263</f>
        <v>5.3199999999999998E-9</v>
      </c>
      <c r="AH11" s="75">
        <f>'[1]4408Exp'!CF$263</f>
        <v>3.7277999999999998E-7</v>
      </c>
      <c r="AI11" s="75">
        <f>'[1]4408Exp'!CG$263</f>
        <v>3.4579999999999996E-8</v>
      </c>
      <c r="AJ11" s="75">
        <f>'[1]4408Exp'!CH$263</f>
        <v>2.6599999999999999E-9</v>
      </c>
      <c r="AK11" s="75">
        <f>'[1]4408Exp'!CI$263</f>
        <v>0</v>
      </c>
      <c r="AL11" s="75">
        <f>'[1]4408Exp'!CJ$263</f>
        <v>0</v>
      </c>
      <c r="AM11" s="75">
        <f>'[1]4408Exp'!CK$263</f>
        <v>0</v>
      </c>
      <c r="AN11" s="75">
        <f>'[1]4408Exp'!CL$263</f>
        <v>0</v>
      </c>
      <c r="AO11" s="75">
        <f>'[1]4408Exp'!CM$263</f>
        <v>0</v>
      </c>
      <c r="AP11" s="75">
        <f>'[1]4408Exp'!CN$263</f>
        <v>0</v>
      </c>
      <c r="AQ11" s="75">
        <f>'[1]4408Exp'!CO$263</f>
        <v>9.953E-3</v>
      </c>
      <c r="AR11" s="75">
        <f>'[1]4408Exp'!CP$263</f>
        <v>0</v>
      </c>
      <c r="AS11" s="75">
        <f>'[1]4408Exp'!CQ$263</f>
        <v>0</v>
      </c>
      <c r="AT11" s="75">
        <f>'[1]4408Exp'!CR$263</f>
        <v>0.26976299999999998</v>
      </c>
      <c r="AU11" s="75">
        <f>'[1]4408Exp'!CS$263</f>
        <v>0</v>
      </c>
      <c r="AV11" s="75">
        <f>'[1]4408Exp'!CT$263</f>
        <v>2.0525999999999999E-2</v>
      </c>
      <c r="AW11" s="75">
        <f>'[1]4408Exp'!CU$263</f>
        <v>0</v>
      </c>
      <c r="AX11" s="75">
        <f>'[1]4408Exp'!CV$263</f>
        <v>0.12538710999809238</v>
      </c>
      <c r="AY11" s="75">
        <f>'[1]4408Exp'!CW$263</f>
        <v>0</v>
      </c>
      <c r="AZ11" s="75">
        <f>'[1]4408Exp'!CX$263</f>
        <v>0</v>
      </c>
      <c r="BA11" s="75">
        <f>'[1]4408Exp'!CY$263</f>
        <v>1.0582999999999999E-2</v>
      </c>
      <c r="BB11" s="75">
        <f>'[1]4408Exp'!CZ$263</f>
        <v>2.0820000000000001E-3</v>
      </c>
      <c r="BC11" s="75">
        <f>'[1]4408Exp'!DA$263</f>
        <v>1.4129423999999999E-3</v>
      </c>
      <c r="BD11" s="165"/>
    </row>
    <row r="12" spans="2:56" ht="13">
      <c r="B12" s="4" t="s">
        <v>9</v>
      </c>
      <c r="C12" s="43">
        <f>'[1]4412Exp'!BB$263</f>
        <v>1.3484439999999999E-3</v>
      </c>
      <c r="D12" s="31">
        <f>'[1]4412Exp'!BC$263</f>
        <v>4.3239999999999999E-4</v>
      </c>
      <c r="E12" s="31">
        <f>'[1]4412Exp'!BD$263</f>
        <v>1.6560000000000001E-4</v>
      </c>
      <c r="F12" s="31">
        <f>'[1]4412Exp'!BE$263</f>
        <v>2.1564799999999998E-4</v>
      </c>
      <c r="G12" s="31">
        <f>'[1]4412Exp'!BF$263</f>
        <v>0</v>
      </c>
      <c r="H12" s="31">
        <f>'[1]4412Exp'!BG$263</f>
        <v>1.1039999999999999E-5</v>
      </c>
      <c r="I12" s="31">
        <f>'[1]4412Exp'!BH$263</f>
        <v>8.7997999999999993E-5</v>
      </c>
      <c r="J12" s="31">
        <f>'[1]4412Exp'!BI$263</f>
        <v>0</v>
      </c>
      <c r="K12" s="31">
        <f>'[1]4412Exp'!BJ$263</f>
        <v>0</v>
      </c>
      <c r="L12" s="31">
        <f>'[1]4412Exp'!BK$263</f>
        <v>4.3699999999999998E-5</v>
      </c>
      <c r="M12" s="31">
        <f>'[1]4412Exp'!BL$263</f>
        <v>1.5179999999999999E-5</v>
      </c>
      <c r="N12" s="31">
        <f>'[1]4412Exp'!BM$263</f>
        <v>2.5115999999999995E-5</v>
      </c>
      <c r="O12" s="31">
        <f>'[1]4412Exp'!BN$263</f>
        <v>3.7880999999999999E-5</v>
      </c>
      <c r="P12" s="31">
        <f>'[1]4412Exp'!BO$263</f>
        <v>6.4399999999999989E-7</v>
      </c>
      <c r="Q12" s="31">
        <f>'[1]4412Exp'!BP$263</f>
        <v>2.2539999999999998E-5</v>
      </c>
      <c r="R12" s="31">
        <f>'[1]4412Exp'!BQ$263</f>
        <v>3.4822E-5</v>
      </c>
      <c r="S12" s="31">
        <f>'[1]4412Exp'!BR$263</f>
        <v>0</v>
      </c>
      <c r="T12" s="31">
        <f>'[1]4412Exp'!BS$263</f>
        <v>1.1412344444444443E-5</v>
      </c>
      <c r="U12" s="31">
        <f>'[1]4412Exp'!BT$263</f>
        <v>3.2199999999999997E-6</v>
      </c>
      <c r="V12" s="31">
        <f>'[1]4412Exp'!BU$263</f>
        <v>2.5759999999999996E-6</v>
      </c>
      <c r="W12" s="31">
        <f>'[1]4412Exp'!BV$263</f>
        <v>0</v>
      </c>
      <c r="X12" s="31">
        <f>'[1]4412Exp'!BW$263</f>
        <v>0</v>
      </c>
      <c r="Y12" s="31">
        <f>'[1]4412Exp'!BX$263</f>
        <v>0</v>
      </c>
      <c r="Z12" s="31">
        <f>'[1]4412Exp'!BY$263</f>
        <v>0</v>
      </c>
      <c r="AA12" s="31">
        <f>'[1]4412Exp'!BZ$263</f>
        <v>0</v>
      </c>
      <c r="AB12" s="31">
        <f>'[1]4412Exp'!CA$263</f>
        <v>0</v>
      </c>
      <c r="AC12" s="162"/>
      <c r="AD12" s="82">
        <f>'[1]4412Exp'!CB$263</f>
        <v>6.4399999999999989E-7</v>
      </c>
      <c r="AE12" s="75">
        <f>'[1]4412Exp'!CC$263</f>
        <v>2.2539999999999998E-5</v>
      </c>
      <c r="AF12" s="75">
        <f>'[1]4412Exp'!CD$263</f>
        <v>3.4822E-5</v>
      </c>
      <c r="AG12" s="75">
        <f>'[1]4412Exp'!CE$263</f>
        <v>0</v>
      </c>
      <c r="AH12" s="75">
        <f>'[1]4412Exp'!CF$263</f>
        <v>1.1412344444444443E-5</v>
      </c>
      <c r="AI12" s="75">
        <f>'[1]4412Exp'!CG$263</f>
        <v>3.2199999999999997E-6</v>
      </c>
      <c r="AJ12" s="75">
        <f>'[1]4412Exp'!CH$263</f>
        <v>2.5759999999999996E-6</v>
      </c>
      <c r="AK12" s="75">
        <f>'[1]4412Exp'!CI$263</f>
        <v>0</v>
      </c>
      <c r="AL12" s="75">
        <f>'[1]4412Exp'!CJ$263</f>
        <v>0</v>
      </c>
      <c r="AM12" s="75">
        <f>'[1]4412Exp'!CK$263</f>
        <v>0</v>
      </c>
      <c r="AN12" s="75">
        <f>'[1]4412Exp'!CL$263</f>
        <v>0</v>
      </c>
      <c r="AO12" s="75">
        <f>'[1]4412Exp'!CM$263</f>
        <v>0</v>
      </c>
      <c r="AP12" s="75">
        <f>'[1]4412Exp'!CN$263</f>
        <v>0</v>
      </c>
      <c r="AQ12" s="75">
        <f>'[1]4412Exp'!CO$263</f>
        <v>0.21106496637299998</v>
      </c>
      <c r="AR12" s="75">
        <f>'[1]4412Exp'!CP$263</f>
        <v>7.7078918400000002E-2</v>
      </c>
      <c r="AS12" s="75">
        <f>'[1]4412Exp'!CQ$263</f>
        <v>3.0511675200000001E-2</v>
      </c>
      <c r="AT12" s="75">
        <f>'[1]4412Exp'!CR$263</f>
        <v>4.1740148800000001E-2</v>
      </c>
      <c r="AU12" s="75">
        <f>'[1]4412Exp'!CS$263</f>
        <v>0</v>
      </c>
      <c r="AV12" s="75">
        <f>'[1]4412Exp'!CT$263</f>
        <v>3.6999533999999999E-3</v>
      </c>
      <c r="AW12" s="75">
        <f>'[1]4412Exp'!CU$263</f>
        <v>4.4117229199999997E-2</v>
      </c>
      <c r="AX12" s="75">
        <f>'[1]4412Exp'!CV$263</f>
        <v>0</v>
      </c>
      <c r="AY12" s="75">
        <f>'[1]4412Exp'!CW$263</f>
        <v>0</v>
      </c>
      <c r="AZ12" s="75">
        <f>'[1]4412Exp'!CX$263</f>
        <v>9.0564363999999994E-3</v>
      </c>
      <c r="BA12" s="75">
        <f>'[1]4412Exp'!CY$263</f>
        <v>8.7814368000000004E-3</v>
      </c>
      <c r="BB12" s="75">
        <f>'[1]4412Exp'!CZ$263</f>
        <v>1.0083648000000001E-2</v>
      </c>
      <c r="BC12" s="75">
        <f>'[1]4412Exp'!DA$263</f>
        <v>1.87060688E-2</v>
      </c>
      <c r="BD12" s="165"/>
    </row>
    <row r="13" spans="2:56" ht="13">
      <c r="B13" s="4" t="s">
        <v>31</v>
      </c>
      <c r="C13" s="10">
        <f>'[1]44104411Exp'!BB$263</f>
        <v>0</v>
      </c>
      <c r="D13" s="11">
        <f>'[1]44104411Exp'!BC$263</f>
        <v>0</v>
      </c>
      <c r="E13" s="11">
        <f>'[1]44104411Exp'!BD$263</f>
        <v>0</v>
      </c>
      <c r="F13" s="11">
        <f>'[1]44104411Exp'!BE$263</f>
        <v>0</v>
      </c>
      <c r="G13" s="11">
        <f>'[1]44104411Exp'!BF$263</f>
        <v>0</v>
      </c>
      <c r="H13" s="11">
        <f>'[1]44104411Exp'!BG$263</f>
        <v>0</v>
      </c>
      <c r="I13" s="11">
        <f>'[1]44104411Exp'!BH$263</f>
        <v>0</v>
      </c>
      <c r="J13" s="11">
        <f>'[1]44104411Exp'!BI$263</f>
        <v>0</v>
      </c>
      <c r="K13" s="11">
        <f>'[1]44104411Exp'!BJ$263</f>
        <v>0</v>
      </c>
      <c r="L13" s="11">
        <f>'[1]44104411Exp'!BK$263</f>
        <v>0</v>
      </c>
      <c r="M13" s="11">
        <f>'[1]44104411Exp'!BL$263</f>
        <v>0</v>
      </c>
      <c r="N13" s="11">
        <f>'[1]44104411Exp'!BM$263</f>
        <v>5.8967999999999995E-5</v>
      </c>
      <c r="O13" s="11">
        <f>'[1]44104411Exp'!BN$263</f>
        <v>0</v>
      </c>
      <c r="P13" s="11">
        <f>'[1]44104411Exp'!BO$263</f>
        <v>0</v>
      </c>
      <c r="Q13" s="11">
        <f>'[1]44104411Exp'!BP$263</f>
        <v>8.8200000000000003E-5</v>
      </c>
      <c r="R13" s="11">
        <f>'[1]44104411Exp'!BQ$263</f>
        <v>0</v>
      </c>
      <c r="S13" s="11">
        <f>'[1]44104411Exp'!BR$263</f>
        <v>5.9639999999999991E-6</v>
      </c>
      <c r="T13" s="11">
        <f>'[1]44104411Exp'!BS$263</f>
        <v>0</v>
      </c>
      <c r="U13" s="11">
        <f>'[1]44104411Exp'!BT$263</f>
        <v>0</v>
      </c>
      <c r="V13" s="11">
        <f>'[1]44104411Exp'!BU$263</f>
        <v>3.9199999999999997E-5</v>
      </c>
      <c r="W13" s="11">
        <f>'[1]44104411Exp'!BV$263</f>
        <v>0</v>
      </c>
      <c r="X13" s="11">
        <f>'[1]44104411Exp'!BW$263</f>
        <v>0</v>
      </c>
      <c r="Y13" s="11">
        <f>'[1]44104411Exp'!BX$263</f>
        <v>0</v>
      </c>
      <c r="Z13" s="11">
        <f>'[1]44104411Exp'!BY$263</f>
        <v>0</v>
      </c>
      <c r="AA13" s="11">
        <f>'[1]44104411Exp'!BZ$263</f>
        <v>0</v>
      </c>
      <c r="AB13" s="11">
        <f>'[1]44104411Exp'!CA$263</f>
        <v>0</v>
      </c>
      <c r="AC13" s="162"/>
      <c r="AD13" s="82">
        <f>'[1]44104411Exp'!CB$263</f>
        <v>0</v>
      </c>
      <c r="AE13" s="75">
        <f>'[1]44104411Exp'!CC$263</f>
        <v>8.8200000000000003E-5</v>
      </c>
      <c r="AF13" s="75">
        <f>'[1]44104411Exp'!CD$263</f>
        <v>0</v>
      </c>
      <c r="AG13" s="75">
        <f>'[1]44104411Exp'!CE$263</f>
        <v>5.9639999999999991E-6</v>
      </c>
      <c r="AH13" s="75">
        <f>'[1]44104411Exp'!CF$263</f>
        <v>0</v>
      </c>
      <c r="AI13" s="75">
        <f>'[1]44104411Exp'!CG$263</f>
        <v>0</v>
      </c>
      <c r="AJ13" s="75">
        <f>'[1]44104411Exp'!CH$263</f>
        <v>3.9199999999999997E-5</v>
      </c>
      <c r="AK13" s="75">
        <f>'[1]44104411Exp'!CI$263</f>
        <v>0</v>
      </c>
      <c r="AL13" s="75">
        <f>'[1]44104411Exp'!CJ$263</f>
        <v>0</v>
      </c>
      <c r="AM13" s="75">
        <f>'[1]44104411Exp'!CK$263</f>
        <v>0</v>
      </c>
      <c r="AN13" s="75">
        <f>'[1]44104411Exp'!CL$263</f>
        <v>0</v>
      </c>
      <c r="AO13" s="75">
        <f>'[1]44104411Exp'!CM$263</f>
        <v>0</v>
      </c>
      <c r="AP13" s="75">
        <f>'[1]44104411Exp'!CN$263</f>
        <v>0</v>
      </c>
      <c r="AQ13" s="75">
        <f>'[1]44104411Exp'!CO$263</f>
        <v>0</v>
      </c>
      <c r="AR13" s="75">
        <f>'[1]44104411Exp'!CP$263</f>
        <v>0</v>
      </c>
      <c r="AS13" s="75">
        <f>'[1]44104411Exp'!CQ$263</f>
        <v>0</v>
      </c>
      <c r="AT13" s="75">
        <f>'[1]44104411Exp'!CR$263</f>
        <v>0</v>
      </c>
      <c r="AU13" s="75">
        <f>'[1]44104411Exp'!CS$263</f>
        <v>0</v>
      </c>
      <c r="AV13" s="75">
        <f>'[1]44104411Exp'!CT$263</f>
        <v>0</v>
      </c>
      <c r="AW13" s="75">
        <f>'[1]44104411Exp'!CU$263</f>
        <v>0</v>
      </c>
      <c r="AX13" s="75">
        <f>'[1]44104411Exp'!CV$263</f>
        <v>0</v>
      </c>
      <c r="AY13" s="75">
        <f>'[1]44104411Exp'!CW$263</f>
        <v>0</v>
      </c>
      <c r="AZ13" s="75">
        <f>'[1]44104411Exp'!CX$263</f>
        <v>0</v>
      </c>
      <c r="BA13" s="75">
        <f>'[1]44104411Exp'!CY$263</f>
        <v>0</v>
      </c>
      <c r="BB13" s="75">
        <f>'[1]44104411Exp'!CZ$263</f>
        <v>1.124E-2</v>
      </c>
      <c r="BC13" s="75">
        <f>'[1]44104411Exp'!DA$263</f>
        <v>0</v>
      </c>
      <c r="BD13" s="165"/>
    </row>
    <row r="14" spans="2:56" ht="13">
      <c r="B14" s="4" t="s">
        <v>32</v>
      </c>
      <c r="C14" s="10">
        <f>'[1]44094418Exp'!BB$263</f>
        <v>3.5643999999999993E-5</v>
      </c>
      <c r="D14" s="11">
        <f>'[1]44094418Exp'!BC$263</f>
        <v>1.0018399999999999E-4</v>
      </c>
      <c r="E14" s="11">
        <f>'[1]44094418Exp'!BD$263</f>
        <v>6.2243999999999996E-5</v>
      </c>
      <c r="F14" s="11">
        <f>'[1]44094418Exp'!BE$263</f>
        <v>7.2473239999999988E-4</v>
      </c>
      <c r="G14" s="11">
        <f>'[1]44094418Exp'!BF$263</f>
        <v>3.3326099999999995E-4</v>
      </c>
      <c r="H14" s="11">
        <f>'[1]44094418Exp'!BG$263</f>
        <v>1.5276999999999999E-4</v>
      </c>
      <c r="I14" s="11">
        <f>'[1]44094418Exp'!BH$263</f>
        <v>3.8835666666666666E-4</v>
      </c>
      <c r="J14" s="11">
        <f>'[1]44094418Exp'!BI$263</f>
        <v>2.4591549999999999E-4</v>
      </c>
      <c r="K14" s="11">
        <f>'[1]44094418Exp'!BJ$263</f>
        <v>1.6388399999999999E-4</v>
      </c>
      <c r="L14" s="11">
        <f>'[1]44094418Exp'!BK$263</f>
        <v>2.92173E-3</v>
      </c>
      <c r="M14" s="11">
        <f>'[1]44094418Exp'!BL$263</f>
        <v>5.363203999999999E-3</v>
      </c>
      <c r="N14" s="11">
        <f>'[1]44094418Exp'!BM$263</f>
        <v>4.992954899999999E-3</v>
      </c>
      <c r="O14" s="11">
        <f>'[1]44094418Exp'!BN$263</f>
        <v>1.986299E-3</v>
      </c>
      <c r="P14" s="11">
        <f>'[1]44094418Exp'!BO$263</f>
        <v>3.4131650381818181E-3</v>
      </c>
      <c r="Q14" s="11">
        <f>'[1]44094418Exp'!BP$263</f>
        <v>9.2937822599999994E-3</v>
      </c>
      <c r="R14" s="11">
        <f>'[1]44094418Exp'!BQ$263</f>
        <v>2.51443472E-3</v>
      </c>
      <c r="S14" s="11">
        <f>'[1]44094418Exp'!BR$263</f>
        <v>2.298786664545454E-3</v>
      </c>
      <c r="T14" s="11">
        <f>'[1]44094418Exp'!BS$263</f>
        <v>4.3345361577777778E-3</v>
      </c>
      <c r="U14" s="11">
        <f>'[1]44094418Exp'!BT$263</f>
        <v>5.300336919999999E-3</v>
      </c>
      <c r="V14" s="11">
        <f>'[1]44094418Exp'!BU$263</f>
        <v>6.3085118599999993E-3</v>
      </c>
      <c r="W14" s="11">
        <f>'[1]44094418Exp'!BV$263</f>
        <v>1.1098719799999999E-3</v>
      </c>
      <c r="X14" s="11">
        <f>'[1]44094418Exp'!BW$263</f>
        <v>2.4081259999999999E-4</v>
      </c>
      <c r="Y14" s="11">
        <f>'[1]44094418Exp'!BX$263</f>
        <v>2.4081259999999999E-4</v>
      </c>
      <c r="Z14" s="11">
        <f>'[1]44094418Exp'!BY$263</f>
        <v>2.4081259999999999E-4</v>
      </c>
      <c r="AA14" s="11">
        <f>'[1]44094418Exp'!BZ$263</f>
        <v>2.4081259999999999E-4</v>
      </c>
      <c r="AB14" s="11">
        <f>'[1]44094418Exp'!CA$263</f>
        <v>2.4081259999999999E-4</v>
      </c>
      <c r="AC14" s="162"/>
      <c r="AD14" s="82">
        <f>'[1]44094418Exp'!CB$263</f>
        <v>3.4131650381818181E-3</v>
      </c>
      <c r="AE14" s="75">
        <f>'[1]44094418Exp'!CC$263</f>
        <v>9.2937822599999994E-3</v>
      </c>
      <c r="AF14" s="75">
        <f>'[1]44094418Exp'!CD$263</f>
        <v>2.51443472E-3</v>
      </c>
      <c r="AG14" s="75">
        <f>'[1]44094418Exp'!CE$263</f>
        <v>2.298786664545454E-3</v>
      </c>
      <c r="AH14" s="75">
        <f>'[1]44094418Exp'!CF$263</f>
        <v>4.3345361577777778E-3</v>
      </c>
      <c r="AI14" s="75">
        <f>'[1]44094418Exp'!CG$263</f>
        <v>5.300336919999999E-3</v>
      </c>
      <c r="AJ14" s="75">
        <f>'[1]44094418Exp'!CH$263</f>
        <v>6.3085118599999993E-3</v>
      </c>
      <c r="AK14" s="75">
        <f>'[1]44094418Exp'!CI$263</f>
        <v>1.1098719799999999E-3</v>
      </c>
      <c r="AL14" s="75">
        <f>'[1]44094418Exp'!CJ$263</f>
        <v>2.4081259999999999E-4</v>
      </c>
      <c r="AM14" s="75">
        <f>'[1]44094418Exp'!CK$263</f>
        <v>2.4081259999999999E-4</v>
      </c>
      <c r="AN14" s="75">
        <f>'[1]44094418Exp'!CL$263</f>
        <v>2.4081259999999999E-4</v>
      </c>
      <c r="AO14" s="75">
        <f>'[1]44094418Exp'!CM$263</f>
        <v>2.4081259999999999E-4</v>
      </c>
      <c r="AP14" s="75">
        <f>'[1]44094418Exp'!CN$263</f>
        <v>2.4081259999999999E-4</v>
      </c>
      <c r="AQ14" s="75">
        <f>'[1]44094418Exp'!CO$263</f>
        <v>1.0982682182999999E-2</v>
      </c>
      <c r="AR14" s="75">
        <f>'[1]44094418Exp'!CP$263</f>
        <v>2.5907378399999997E-2</v>
      </c>
      <c r="AS14" s="75">
        <f>'[1]44094418Exp'!CQ$263</f>
        <v>1.4098896E-2</v>
      </c>
      <c r="AT14" s="75">
        <f>'[1]44094418Exp'!CR$263</f>
        <v>0.15056653600000003</v>
      </c>
      <c r="AU14" s="75">
        <f>'[1]44094418Exp'!CS$263</f>
        <v>8.1439376899999999E-2</v>
      </c>
      <c r="AV14" s="75">
        <f>'[1]44094418Exp'!CT$263</f>
        <v>3.0211685699999997E-2</v>
      </c>
      <c r="AW14" s="75">
        <f>'[1]44094418Exp'!CU$263</f>
        <v>0.2551046676</v>
      </c>
      <c r="AX14" s="75">
        <f>'[1]44094418Exp'!CV$263</f>
        <v>7.0364560883720936E-2</v>
      </c>
      <c r="AY14" s="75">
        <f>'[1]44094418Exp'!CW$263</f>
        <v>4.1026495200000006E-2</v>
      </c>
      <c r="AZ14" s="75">
        <f>'[1]44094418Exp'!CX$263</f>
        <v>0.6652260718027927</v>
      </c>
      <c r="BA14" s="75">
        <f>'[1]44094418Exp'!CY$263</f>
        <v>1.149226047</v>
      </c>
      <c r="BB14" s="75">
        <f>'[1]44094418Exp'!CZ$263</f>
        <v>1.421998845424965</v>
      </c>
      <c r="BC14" s="75">
        <f>'[1]44094418Exp'!DA$263</f>
        <v>0.60181823999999995</v>
      </c>
      <c r="BD14" s="165"/>
    </row>
    <row r="15" spans="2:56" ht="13">
      <c r="B15" s="4" t="s">
        <v>12</v>
      </c>
      <c r="C15" s="10">
        <f>'[1]94Exp'!BB$263</f>
        <v>4.7888985045743219E-6</v>
      </c>
      <c r="D15" s="11">
        <f>'[1]94Exp'!BC$263</f>
        <v>8.8459254926399893E-6</v>
      </c>
      <c r="E15" s="11">
        <f>'[1]94Exp'!BD$263</f>
        <v>3.6905452904623744E-5</v>
      </c>
      <c r="F15" s="11">
        <f>'[1]94Exp'!BE$263</f>
        <v>5.0933696066967467E-5</v>
      </c>
      <c r="G15" s="11">
        <f>'[1]94Exp'!BF$263</f>
        <v>1.0172920063175139E-4</v>
      </c>
      <c r="H15" s="11">
        <f>'[1]94Exp'!BG$263</f>
        <v>4.9923552420636615E-5</v>
      </c>
      <c r="I15" s="11">
        <f>'[1]94Exp'!BH$263</f>
        <v>3.4735645326797383E-4</v>
      </c>
      <c r="J15" s="11">
        <f>'[1]94Exp'!BI$263</f>
        <v>4.2194935392156861E-4</v>
      </c>
      <c r="K15" s="11">
        <f>'[1]94Exp'!BJ$263</f>
        <v>8.4451083091217251E-5</v>
      </c>
      <c r="L15" s="11">
        <f>'[1]94Exp'!BK$263</f>
        <v>8.0958784382045616E-6</v>
      </c>
      <c r="M15" s="11">
        <f>'[1]94Exp'!BL$263</f>
        <v>1.6352000000000001E-4</v>
      </c>
      <c r="N15" s="11">
        <f>'[1]94Exp'!BM$263</f>
        <v>5.1089849296492195E-5</v>
      </c>
      <c r="O15" s="11">
        <f>'[1]94Exp'!BN$263</f>
        <v>1.2548479999999998E-4</v>
      </c>
      <c r="P15" s="11">
        <f>'[1]94Exp'!BO$263</f>
        <v>4.5791200000000003E-5</v>
      </c>
      <c r="Q15" s="11">
        <f>'[1]94Exp'!BP$263</f>
        <v>4.2428320077305837E-6</v>
      </c>
      <c r="R15" s="11">
        <f>'[1]94Exp'!BQ$263</f>
        <v>3.6246334101849483E-5</v>
      </c>
      <c r="S15" s="11">
        <f>'[1]94Exp'!BR$263</f>
        <v>7.4472844854007067E-5</v>
      </c>
      <c r="T15" s="11">
        <f>'[1]94Exp'!BS$263</f>
        <v>5.2873993091108154E-5</v>
      </c>
      <c r="U15" s="11">
        <f>'[1]94Exp'!BT$263</f>
        <v>6.0645325581807426E-4</v>
      </c>
      <c r="V15" s="11">
        <f>'[1]94Exp'!BU$263</f>
        <v>8.4702904920218194E-4</v>
      </c>
      <c r="W15" s="11">
        <f>'[1]94Exp'!BV$263</f>
        <v>3.8257240000000005E-4</v>
      </c>
      <c r="X15" s="11">
        <f>'[1]94Exp'!BW$263</f>
        <v>3.7493960000000007E-4</v>
      </c>
      <c r="Y15" s="11">
        <f>'[1]94Exp'!BX$263</f>
        <v>3.7493960000000007E-4</v>
      </c>
      <c r="Z15" s="11">
        <f>'[1]94Exp'!BY$263</f>
        <v>3.7493960000000007E-4</v>
      </c>
      <c r="AA15" s="11">
        <f>'[1]94Exp'!BZ$263</f>
        <v>3.7493960000000007E-4</v>
      </c>
      <c r="AB15" s="11">
        <f>'[1]94Exp'!CA$263</f>
        <v>3.7493960000000007E-4</v>
      </c>
      <c r="AC15" s="162"/>
      <c r="AD15" s="82">
        <f>'[1]94Exp'!CB$263</f>
        <v>5.7864354449999999E-3</v>
      </c>
      <c r="AE15" s="75">
        <f>'[1]94Exp'!CC$263</f>
        <v>4.0722931999999995E-3</v>
      </c>
      <c r="AF15" s="75">
        <f>'[1]94Exp'!CD$263</f>
        <v>2.95454432E-2</v>
      </c>
      <c r="AG15" s="75">
        <f>'[1]94Exp'!CE$263</f>
        <v>5.5006294399999989E-2</v>
      </c>
      <c r="AH15" s="75">
        <f>'[1]94Exp'!CF$263</f>
        <v>0.11421292309999999</v>
      </c>
      <c r="AI15" s="75">
        <f>'[1]94Exp'!CG$263</f>
        <v>3.0430743999999999E-2</v>
      </c>
      <c r="AJ15" s="75">
        <f>'[1]94Exp'!CH$263</f>
        <v>0.30226819999999999</v>
      </c>
      <c r="AK15" s="75">
        <f>'[1]94Exp'!CI$263</f>
        <v>0.41730101199999997</v>
      </c>
      <c r="AL15" s="75">
        <f>'[1]94Exp'!CJ$263</f>
        <v>3.7621165200000001E-2</v>
      </c>
      <c r="AM15" s="75">
        <f>'[1]94Exp'!CK$263</f>
        <v>9.6110496000000011E-3</v>
      </c>
      <c r="AN15" s="75">
        <f>'[1]94Exp'!CL$263</f>
        <v>8.9084388599999995E-2</v>
      </c>
      <c r="AO15" s="75">
        <f>'[1]94Exp'!CM$263</f>
        <v>8.2036207999999999E-2</v>
      </c>
      <c r="AP15" s="75">
        <f>'[1]94Exp'!CN$263</f>
        <v>0.11352759359999999</v>
      </c>
      <c r="AQ15" s="75">
        <f>'[1]94Exp'!CO$263</f>
        <v>5.5990135999999996E-2</v>
      </c>
      <c r="AR15" s="75">
        <f>'[1]94Exp'!CP$263</f>
        <v>5.8455449999999997E-3</v>
      </c>
      <c r="AS15" s="75">
        <f>'[1]94Exp'!CQ$263</f>
        <v>3.686445E-2</v>
      </c>
      <c r="AT15" s="75">
        <f>'[1]94Exp'!CR$263</f>
        <v>0.1229593802</v>
      </c>
      <c r="AU15" s="75">
        <f>'[1]94Exp'!CS$263</f>
        <v>6.7043489899999989E-2</v>
      </c>
      <c r="AV15" s="75">
        <f>'[1]94Exp'!CT$263</f>
        <v>0.32523809000000004</v>
      </c>
      <c r="AW15" s="75">
        <f>'[1]94Exp'!CU$263</f>
        <v>0.3804897585</v>
      </c>
      <c r="AX15" s="75">
        <f>'[1]94Exp'!CV$263</f>
        <v>0.19440205112857142</v>
      </c>
      <c r="AY15" s="75">
        <f>'[1]94Exp'!CW$263</f>
        <v>0</v>
      </c>
      <c r="AZ15" s="75">
        <f>'[1]94Exp'!CX$263</f>
        <v>0</v>
      </c>
      <c r="BA15" s="75">
        <f>'[1]94Exp'!CY$263</f>
        <v>0</v>
      </c>
      <c r="BB15" s="75">
        <f>'[1]94Exp'!CZ$263</f>
        <v>0</v>
      </c>
      <c r="BC15" s="75">
        <f>'[1]94Exp'!DA$263</f>
        <v>0</v>
      </c>
      <c r="BD15" s="165"/>
    </row>
    <row r="16" spans="2:56" ht="13.5" thickBot="1">
      <c r="B16" s="7" t="s">
        <v>10</v>
      </c>
      <c r="C16" s="129">
        <f t="shared" ref="C16:AB16" si="2">C7-SUM(C9:C15)</f>
        <v>2.5099999999989714E-6</v>
      </c>
      <c r="D16" s="105">
        <f t="shared" si="2"/>
        <v>4.3749999999974365E-6</v>
      </c>
      <c r="E16" s="105">
        <f t="shared" si="2"/>
        <v>5.0450000000021311E-6</v>
      </c>
      <c r="F16" s="105">
        <f t="shared" si="2"/>
        <v>3.2904000000000266E-5</v>
      </c>
      <c r="G16" s="105">
        <f t="shared" si="2"/>
        <v>2.417996700000008E-4</v>
      </c>
      <c r="H16" s="105">
        <f t="shared" si="2"/>
        <v>4.4790701999999558E-4</v>
      </c>
      <c r="I16" s="105">
        <f t="shared" si="2"/>
        <v>3.9048333333333018E-5</v>
      </c>
      <c r="J16" s="105">
        <f t="shared" si="2"/>
        <v>5.8455583333331951E-5</v>
      </c>
      <c r="K16" s="105">
        <f t="shared" si="2"/>
        <v>1.7056966488063555E-4</v>
      </c>
      <c r="L16" s="105">
        <f t="shared" si="2"/>
        <v>6.8463357142854731E-5</v>
      </c>
      <c r="M16" s="105">
        <f t="shared" si="2"/>
        <v>1.1860743333333423E-4</v>
      </c>
      <c r="N16" s="105">
        <f t="shared" si="2"/>
        <v>5.5910449999999057E-4</v>
      </c>
      <c r="O16" s="105">
        <f t="shared" si="2"/>
        <v>7.0951150235040727E-4</v>
      </c>
      <c r="P16" s="105">
        <f t="shared" si="2"/>
        <v>8.5401305131577177E-4</v>
      </c>
      <c r="Q16" s="105">
        <f t="shared" si="2"/>
        <v>1.2357861904760403E-5</v>
      </c>
      <c r="R16" s="105">
        <f t="shared" si="2"/>
        <v>9.6684349999931474E-5</v>
      </c>
      <c r="S16" s="105">
        <f t="shared" si="2"/>
        <v>5.9214168949273116E-6</v>
      </c>
      <c r="T16" s="105">
        <f t="shared" si="2"/>
        <v>6.8957800436825201E-4</v>
      </c>
      <c r="U16" s="105">
        <f t="shared" si="2"/>
        <v>1.298822942857214E-3</v>
      </c>
      <c r="V16" s="105">
        <f t="shared" si="2"/>
        <v>8.0640662280695441E-4</v>
      </c>
      <c r="W16" s="105">
        <f t="shared" si="2"/>
        <v>2.0128149999998346E-4</v>
      </c>
      <c r="X16" s="105">
        <f t="shared" si="2"/>
        <v>1.7473400000006523E-4</v>
      </c>
      <c r="Y16" s="105">
        <f t="shared" si="2"/>
        <v>1.7471999999999995E-4</v>
      </c>
      <c r="Z16" s="105">
        <f t="shared" si="2"/>
        <v>1.7471999999999995E-4</v>
      </c>
      <c r="AA16" s="105">
        <f t="shared" si="2"/>
        <v>1.7471999999999995E-4</v>
      </c>
      <c r="AB16" s="105">
        <f t="shared" si="2"/>
        <v>1.7471999999999995E-4</v>
      </c>
      <c r="AC16" s="162"/>
      <c r="AD16" s="106">
        <f t="shared" ref="AD16:BC16" si="3">AD7-SUM(AD9:AD15)</f>
        <v>0.23160520680181795</v>
      </c>
      <c r="AE16" s="107">
        <f t="shared" si="3"/>
        <v>0.10570794773999914</v>
      </c>
      <c r="AF16" s="107">
        <f t="shared" si="3"/>
        <v>4.9870079280000645E-2</v>
      </c>
      <c r="AG16" s="107">
        <f t="shared" si="3"/>
        <v>0.49110256241545391</v>
      </c>
      <c r="AH16" s="107">
        <f t="shared" si="3"/>
        <v>0.13116428061777796</v>
      </c>
      <c r="AI16" s="107">
        <f t="shared" si="3"/>
        <v>0.19441563639999959</v>
      </c>
      <c r="AJ16" s="107">
        <f t="shared" si="3"/>
        <v>0.30947527747999892</v>
      </c>
      <c r="AK16" s="107">
        <f t="shared" si="3"/>
        <v>0.2162628759018137</v>
      </c>
      <c r="AL16" s="107">
        <f t="shared" si="3"/>
        <v>7.2001279000000196E-2</v>
      </c>
      <c r="AM16" s="107">
        <f t="shared" si="3"/>
        <v>0.71522625394049477</v>
      </c>
      <c r="AN16" s="107">
        <f t="shared" si="3"/>
        <v>1.4615666177000026</v>
      </c>
      <c r="AO16" s="107">
        <f t="shared" si="3"/>
        <v>1.6136835928249589</v>
      </c>
      <c r="AP16" s="107">
        <f t="shared" si="3"/>
        <v>0.7716464354000081</v>
      </c>
      <c r="AQ16" s="107">
        <f t="shared" si="3"/>
        <v>1.3520300135907348</v>
      </c>
      <c r="AR16" s="107">
        <f t="shared" si="3"/>
        <v>3.5970849151881055</v>
      </c>
      <c r="AS16" s="107">
        <f t="shared" si="3"/>
        <v>0.95231198104912096</v>
      </c>
      <c r="AT16" s="107">
        <f t="shared" si="3"/>
        <v>0.36833855842351682</v>
      </c>
      <c r="AU16" s="107">
        <f t="shared" si="3"/>
        <v>1.3623915350000004</v>
      </c>
      <c r="AV16" s="107">
        <f t="shared" si="3"/>
        <v>2.2032902575697619</v>
      </c>
      <c r="AW16" s="107">
        <f t="shared" si="3"/>
        <v>2.18544079903333</v>
      </c>
      <c r="AX16" s="107">
        <f t="shared" si="3"/>
        <v>1.0157912049896112</v>
      </c>
      <c r="AY16" s="107">
        <f t="shared" si="3"/>
        <v>-4.1026495200000006E-2</v>
      </c>
      <c r="AZ16" s="107">
        <f t="shared" si="3"/>
        <v>-0.67428250820279267</v>
      </c>
      <c r="BA16" s="107">
        <f t="shared" si="3"/>
        <v>-1.1685904838000001</v>
      </c>
      <c r="BB16" s="107">
        <f t="shared" si="3"/>
        <v>-1.445404493424965</v>
      </c>
      <c r="BC16" s="107">
        <f t="shared" si="3"/>
        <v>-0.62193725119999999</v>
      </c>
      <c r="BD16" s="165"/>
    </row>
    <row r="17" spans="2:56" ht="25" customHeight="1" thickTop="1">
      <c r="B17" s="6"/>
      <c r="C17" s="253" t="s">
        <v>87</v>
      </c>
      <c r="D17" s="254"/>
      <c r="E17" s="254"/>
      <c r="F17" s="254"/>
      <c r="G17" s="254"/>
      <c r="H17" s="254"/>
      <c r="I17" s="254"/>
      <c r="J17" s="254"/>
      <c r="K17" s="254"/>
      <c r="L17" s="254"/>
      <c r="M17" s="254"/>
      <c r="N17" s="254"/>
      <c r="O17" s="254"/>
      <c r="P17" s="254"/>
      <c r="Q17" s="254"/>
      <c r="R17" s="254"/>
      <c r="S17" s="254"/>
      <c r="T17" s="254"/>
      <c r="U17" s="254"/>
      <c r="V17" s="254"/>
      <c r="W17" s="254"/>
      <c r="X17" s="254"/>
      <c r="Y17" s="254"/>
      <c r="Z17" s="254"/>
      <c r="AA17" s="254"/>
      <c r="AB17" s="254"/>
      <c r="AC17" s="162"/>
      <c r="AD17" s="265" t="str">
        <f>C17</f>
        <v>Imports by all 28 EU member states</v>
      </c>
      <c r="AE17" s="266"/>
      <c r="AF17" s="266"/>
      <c r="AG17" s="266"/>
      <c r="AH17" s="266"/>
      <c r="AI17" s="266"/>
      <c r="AJ17" s="266"/>
      <c r="AK17" s="266"/>
      <c r="AL17" s="266"/>
      <c r="AM17" s="266"/>
      <c r="AN17" s="266"/>
      <c r="AO17" s="266"/>
      <c r="AP17" s="266"/>
      <c r="AQ17" s="266"/>
      <c r="AR17" s="266"/>
      <c r="AS17" s="266"/>
      <c r="AT17" s="266"/>
      <c r="AU17" s="266"/>
      <c r="AV17" s="266"/>
      <c r="AW17" s="266"/>
      <c r="AX17" s="266"/>
      <c r="AY17" s="266"/>
      <c r="AZ17" s="266"/>
      <c r="BA17" s="266"/>
      <c r="BB17" s="266"/>
      <c r="BC17" s="267"/>
      <c r="BD17" s="165"/>
    </row>
    <row r="18" spans="2:56" ht="20" customHeight="1">
      <c r="B18" s="112" t="s">
        <v>11</v>
      </c>
      <c r="C18" s="42">
        <f>SUM([1]TimberSectorMinusCoreVPAExp!BB$264:BB$264)+SUM(C20:C23)</f>
        <v>6.5819136985045745E-3</v>
      </c>
      <c r="D18" s="21">
        <f>SUM([1]TimberSectorMinusCoreVPAExp!BC$264:BC$264)+SUM(D20:D23)</f>
        <v>6.37556236549264E-3</v>
      </c>
      <c r="E18" s="21">
        <f>SUM([1]TimberSectorMinusCoreVPAExp!BD$264:BD$264)+SUM(E20:E23)</f>
        <v>6.0975544529046242E-3</v>
      </c>
      <c r="F18" s="21">
        <f>SUM([1]TimberSectorMinusCoreVPAExp!BE$264:BE$264)+SUM(F20:F23)</f>
        <v>7.0929868960669679E-3</v>
      </c>
      <c r="G18" s="21">
        <f>SUM([1]TimberSectorMinusCoreVPAExp!BF$264:BF$264)+SUM(G20:G23)</f>
        <v>6.4670107006317519E-3</v>
      </c>
      <c r="H18" s="21">
        <f>SUM([1]TimberSectorMinusCoreVPAExp!BG$264:BG$264)+SUM(H20:H23)</f>
        <v>6.1886513124206352E-3</v>
      </c>
      <c r="I18" s="21">
        <f>SUM([1]TimberSectorMinusCoreVPAExp!BH$264:BH$264)+SUM(I20:I23)</f>
        <v>4.1838896000000007E-3</v>
      </c>
      <c r="J18" s="21">
        <f>SUM([1]TimberSectorMinusCoreVPAExp!BI$264:BI$264)+SUM(J20:J23)</f>
        <v>8.8021443999999997E-3</v>
      </c>
      <c r="K18" s="21">
        <f>SUM([1]TimberSectorMinusCoreVPAExp!BJ$264:BJ$264)+SUM(K20:K23)</f>
        <v>9.3801272679718533E-3</v>
      </c>
      <c r="L18" s="21">
        <f>SUM([1]TimberSectorMinusCoreVPAExp!BK$264:BK$264)+SUM(L20:L23)</f>
        <v>8.1535234355810636E-3</v>
      </c>
      <c r="M18" s="21">
        <f>SUM([1]TimberSectorMinusCoreVPAExp!BL$264:BL$264)+SUM(M20:M23)</f>
        <v>1.3615631833333332E-2</v>
      </c>
      <c r="N18" s="21">
        <f>SUM([1]TimberSectorMinusCoreVPAExp!BM$264:BM$264)+SUM(N20:N23)</f>
        <v>1.2890524382629824E-2</v>
      </c>
      <c r="O18" s="21">
        <f>SUM([1]TimberSectorMinusCoreVPAExp!BN$264:BN$264)+SUM(O20:O23)</f>
        <v>2.0097175102350422E-2</v>
      </c>
      <c r="P18" s="21">
        <f>SUM([1]TimberSectorMinusCoreVPAExp!BO$264:BO$264)+SUM(P20:P23)</f>
        <v>2.5043713669497609E-2</v>
      </c>
      <c r="Q18" s="21">
        <f>SUM([1]TimberSectorMinusCoreVPAExp!BP$264:BP$264)+SUM(Q20:Q23)</f>
        <v>2.2608722153912492E-2</v>
      </c>
      <c r="R18" s="21">
        <f>SUM([1]TimberSectorMinusCoreVPAExp!BQ$264:BQ$264)+SUM(R20:R23)</f>
        <v>3.0222677076733429E-2</v>
      </c>
      <c r="S18" s="21">
        <f>SUM([1]TimberSectorMinusCoreVPAExp!BR$264:BR$264)+SUM(S20:S23)</f>
        <v>4.1476269004773754E-2</v>
      </c>
      <c r="T18" s="21">
        <f>SUM([1]TimberSectorMinusCoreVPAExp!BS$264:BS$264)+SUM(T20:T23)</f>
        <v>2.0191793340650268E-2</v>
      </c>
      <c r="U18" s="21">
        <f>SUM([1]TimberSectorMinusCoreVPAExp!BT$264:BT$264)+SUM(U20:U23)</f>
        <v>2.022150911932356E-2</v>
      </c>
      <c r="V18" s="21">
        <f>SUM([1]TimberSectorMinusCoreVPAExp!BU$264:BU$264)+SUM(V20:V23)</f>
        <v>2.1412696138675868E-2</v>
      </c>
      <c r="W18" s="21">
        <f>SUM([1]TimberSectorMinusCoreVPAExp!BV$264:BV$264)+SUM(W20:W23)</f>
        <v>1.1804522000000001E-3</v>
      </c>
      <c r="X18" s="21">
        <f>SUM([1]TimberSectorMinusCoreVPAExp!BW$264:BW$264)+SUM(X20:X23)</f>
        <v>1.1804522000000001E-3</v>
      </c>
      <c r="Y18" s="21">
        <f>SUM([1]TimberSectorMinusCoreVPAExp!BX$264:BX$264)+SUM(Y20:Y23)</f>
        <v>1.1804522000000001E-3</v>
      </c>
      <c r="Z18" s="21">
        <f>SUM([1]TimberSectorMinusCoreVPAExp!BY$264:BY$264)+SUM(Z20:Z23)</f>
        <v>1.1804522000000001E-3</v>
      </c>
      <c r="AA18" s="21">
        <f>SUM([1]TimberSectorMinusCoreVPAExp!BZ$264:BZ$264)+SUM(AA20:AA23)</f>
        <v>1.1804522000000001E-3</v>
      </c>
      <c r="AB18" s="21">
        <f>SUM([1]TimberSectorMinusCoreVPAExp!CA$264:CA$264)+SUM(AB20:AB23)</f>
        <v>1.1804522000000001E-3</v>
      </c>
      <c r="AC18" s="162"/>
      <c r="AD18" s="48">
        <f>SUM([1]TimberSectorMinusCoreVPAExp!CB$264:CB$264)+SUM(AD20:AD23)</f>
        <v>1.438126399458</v>
      </c>
      <c r="AE18" s="49">
        <f>SUM([1]TimberSectorMinusCoreVPAExp!CC$264:CC$264)+SUM(AE20:AE23)</f>
        <v>1.52478139</v>
      </c>
      <c r="AF18" s="49">
        <f>SUM([1]TimberSectorMinusCoreVPAExp!CD$264:CD$264)+SUM(AF20:AF23)</f>
        <v>1.7354473871999998</v>
      </c>
      <c r="AG18" s="49">
        <f>SUM([1]TimberSectorMinusCoreVPAExp!CE$264:CE$264)+SUM(AG20:AG23)</f>
        <v>2.0160517888000005</v>
      </c>
      <c r="AH18" s="49">
        <f>SUM([1]TimberSectorMinusCoreVPAExp!CF$264:CF$264)+SUM(AH20:AH23)</f>
        <v>1.9557458107000005</v>
      </c>
      <c r="AI18" s="49">
        <f>SUM([1]TimberSectorMinusCoreVPAExp!CG$264:CG$264)+SUM(AI20:AI23)</f>
        <v>2.2706964852000002</v>
      </c>
      <c r="AJ18" s="49">
        <f>SUM([1]TimberSectorMinusCoreVPAExp!CH$264:CH$264)+SUM(AJ20:AJ23)</f>
        <v>1.8987333872000003</v>
      </c>
      <c r="AK18" s="49">
        <f>SUM([1]TimberSectorMinusCoreVPAExp!CI$264:CI$264)+SUM(AK20:AK23)</f>
        <v>3.0664485235000001</v>
      </c>
      <c r="AL18" s="49">
        <f>SUM([1]TimberSectorMinusCoreVPAExp!CJ$264:CJ$264)+SUM(AL20:AL23)</f>
        <v>3.7925725224000009</v>
      </c>
      <c r="AM18" s="49">
        <f>SUM([1]TimberSectorMinusCoreVPAExp!CK$264:CK$264)+SUM(AM20:AM23)</f>
        <v>2.1964501416000002</v>
      </c>
      <c r="AN18" s="49">
        <f>SUM([1]TimberSectorMinusCoreVPAExp!CL$264:CL$264)+SUM(AN20:AN23)</f>
        <v>3.2875185852</v>
      </c>
      <c r="AO18" s="49">
        <f>SUM([1]TimberSectorMinusCoreVPAExp!CM$264:CM$264)+SUM(AO20:AO23)</f>
        <v>3.4436743679999999</v>
      </c>
      <c r="AP18" s="49">
        <f>SUM([1]TimberSectorMinusCoreVPAExp!CN$264:CN$264)+SUM(AP20:AP23)</f>
        <v>6.7547203680000019</v>
      </c>
      <c r="AQ18" s="49">
        <f>SUM([1]TimberSectorMinusCoreVPAExp!CO$264:CO$264)+SUM(AQ20:AQ23)</f>
        <v>10.410420754199999</v>
      </c>
      <c r="AR18" s="49">
        <f>SUM([1]TimberSectorMinusCoreVPAExp!CP$264:CP$264)+SUM(AR20:AR23)</f>
        <v>10.791276635500001</v>
      </c>
      <c r="AS18" s="49">
        <f>SUM([1]TimberSectorMinusCoreVPAExp!CQ$264:CQ$264)+SUM(AS20:AS23)</f>
        <v>11.711050984499998</v>
      </c>
      <c r="AT18" s="49">
        <f>SUM([1]TimberSectorMinusCoreVPAExp!CR$264:CR$264)+SUM(AT20:AT23)</f>
        <v>13.314047787000002</v>
      </c>
      <c r="AU18" s="49">
        <f>SUM([1]TimberSectorMinusCoreVPAExp!CS$264:CS$264)+SUM(AU20:AU23)</f>
        <v>9.1233871585999999</v>
      </c>
      <c r="AV18" s="49">
        <f>SUM([1]TimberSectorMinusCoreVPAExp!CT$264:CT$264)+SUM(AV20:AV23)</f>
        <v>8.846987919</v>
      </c>
      <c r="AW18" s="49">
        <f>SUM([1]TimberSectorMinusCoreVPAExp!CU$264:CU$264)+SUM(AW20:AW23)</f>
        <v>9.1418802509999999</v>
      </c>
      <c r="AX18" s="50">
        <f>SUM([1]TimberSectorMinusCoreVPAExp!CV$264:CV$264)+SUM(AX20:AX23)</f>
        <v>3.5562562661285715</v>
      </c>
      <c r="AY18" s="180">
        <f>SUM([1]TimberSectorMinusCoreVPAExp!CW$264:CW$264)+SUM(AY20:AY23)</f>
        <v>0</v>
      </c>
      <c r="AZ18" s="49">
        <f>SUM([1]TimberSectorMinusCoreVPAExp!CX$264:CX$264)+SUM(AZ20:AZ23)</f>
        <v>0</v>
      </c>
      <c r="BA18" s="49">
        <f>SUM([1]TimberSectorMinusCoreVPAExp!CY$264:CY$264)+SUM(BA20:BA23)</f>
        <v>0</v>
      </c>
      <c r="BB18" s="49">
        <f>SUM([1]TimberSectorMinusCoreVPAExp!CZ$264:CZ$264)+SUM(BB20:BB23)</f>
        <v>0</v>
      </c>
      <c r="BC18" s="49">
        <f>SUM([1]TimberSectorMinusCoreVPAExp!DA$264:DA$264)+SUM(BC20:BC23)</f>
        <v>0</v>
      </c>
      <c r="BD18" s="165"/>
    </row>
    <row r="19" spans="2:56" ht="16" customHeight="1">
      <c r="B19" s="20" t="s">
        <v>19</v>
      </c>
      <c r="C19" s="108">
        <f>[1]CoreVPAExp!BB$264</f>
        <v>6.5389708000000001E-3</v>
      </c>
      <c r="D19" s="128">
        <f>ExportsCoreVPA!D19</f>
        <v>4.2860199999999998E-3</v>
      </c>
      <c r="E19" s="128">
        <f>ExportsCoreVPA!E19</f>
        <v>5.2893599999999999E-3</v>
      </c>
      <c r="F19" s="128">
        <f>ExportsCoreVPA!F19</f>
        <v>5.4177388000000003E-3</v>
      </c>
      <c r="G19" s="128">
        <f>ExportsCoreVPA!G19</f>
        <v>5.2088464000000006E-3</v>
      </c>
      <c r="H19" s="128">
        <f>ExportsCoreVPA!H19</f>
        <v>5.0127340000000005E-3</v>
      </c>
      <c r="I19" s="128">
        <f>ExportsCoreVPA!I19</f>
        <v>3.7242815999999996E-3</v>
      </c>
      <c r="J19" s="128">
        <f>ExportsCoreVPA!J19</f>
        <v>6.8970708000000002E-3</v>
      </c>
      <c r="K19" s="128">
        <f>ExportsCoreVPA!K19</f>
        <v>8.0461204000000005E-3</v>
      </c>
      <c r="L19" s="128">
        <f>ExportsCoreVPA!L19</f>
        <v>3.2575408000000004E-3</v>
      </c>
      <c r="M19" s="128">
        <f>ExportsCoreVPA!M19</f>
        <v>6.2376704E-3</v>
      </c>
      <c r="N19" s="128">
        <f>ExportsCoreVPA!N19</f>
        <v>5.3157160000000016E-3</v>
      </c>
      <c r="O19" s="128">
        <f>ExportsCoreVPA!O19</f>
        <v>1.18541828E-2</v>
      </c>
      <c r="P19" s="128">
        <f>ExportsCoreVPA!P19</f>
        <v>5.5679856000000012E-3</v>
      </c>
      <c r="Q19" s="128">
        <f>ExportsCoreVPA!Q19</f>
        <v>3.1963986600000004E-3</v>
      </c>
      <c r="R19" s="128">
        <f>ExportsCoreVPA!R19</f>
        <v>5.3088835926315796E-3</v>
      </c>
      <c r="S19" s="128">
        <f>ExportsCoreVPA!S19</f>
        <v>7.8362399333333343E-3</v>
      </c>
      <c r="T19" s="128">
        <f>ExportsCoreVPA!T19</f>
        <v>7.6230452444444449E-3</v>
      </c>
      <c r="U19" s="128">
        <f>ExportsCoreVPA!U19</f>
        <v>8.3981000000000021E-3</v>
      </c>
      <c r="V19" s="128">
        <f>ExportsCoreVPA!V19</f>
        <v>8.0559000000000013E-3</v>
      </c>
      <c r="W19" s="128">
        <f>ExportsCoreVPA!W19</f>
        <v>0</v>
      </c>
      <c r="X19" s="128">
        <f>ExportsCoreVPA!X19</f>
        <v>0</v>
      </c>
      <c r="Y19" s="128">
        <f>ExportsCoreVPA!Y19</f>
        <v>0</v>
      </c>
      <c r="Z19" s="128">
        <f>ExportsCoreVPA!Z19</f>
        <v>0</v>
      </c>
      <c r="AA19" s="128">
        <f>ExportsCoreVPA!AA19</f>
        <v>0</v>
      </c>
      <c r="AB19" s="128">
        <f>ExportsCoreVPA!AB19</f>
        <v>0</v>
      </c>
      <c r="AC19" s="162"/>
      <c r="AD19" s="130">
        <f>ExportsCoreVPA!AD19</f>
        <v>1.0569448490669999</v>
      </c>
      <c r="AE19" s="109">
        <f>ExportsCoreVPA!AE19</f>
        <v>1.0952381959999999</v>
      </c>
      <c r="AF19" s="109">
        <f>ExportsCoreVPA!AF19</f>
        <v>1.403998512</v>
      </c>
      <c r="AG19" s="109">
        <f>ExportsCoreVPA!AG19</f>
        <v>1.4750486016000002</v>
      </c>
      <c r="AH19" s="109">
        <f>ExportsCoreVPA!AH19</f>
        <v>1.4685881790444444</v>
      </c>
      <c r="AI19" s="109">
        <f>ExportsCoreVPA!AI19</f>
        <v>1.7583574437</v>
      </c>
      <c r="AJ19" s="109">
        <f>ExportsCoreVPA!AJ19</f>
        <v>1.4995932144000002</v>
      </c>
      <c r="AK19" s="109">
        <f>ExportsCoreVPA!AK19</f>
        <v>2.2758879329999999</v>
      </c>
      <c r="AL19" s="109">
        <f>ExportsCoreVPA!AL19</f>
        <v>3.2987367144000004</v>
      </c>
      <c r="AM19" s="109">
        <f>ExportsCoreVPA!AM19</f>
        <v>0.88278705239999999</v>
      </c>
      <c r="AN19" s="109">
        <f>ExportsCoreVPA!AN19</f>
        <v>1.5742435617000001</v>
      </c>
      <c r="AO19" s="109">
        <f>ExportsCoreVPA!AO19</f>
        <v>1.343943984</v>
      </c>
      <c r="AP19" s="109">
        <f>ExportsCoreVPA!AP19</f>
        <v>3.9065166271999998</v>
      </c>
      <c r="AQ19" s="109">
        <f>ExportsCoreVPA!AQ19</f>
        <v>2.2858526745000001</v>
      </c>
      <c r="AR19" s="109">
        <f>ExportsCoreVPA!AR19</f>
        <v>1.2661229395</v>
      </c>
      <c r="AS19" s="109">
        <f>ExportsCoreVPA!AS19</f>
        <v>2.3609860435000001</v>
      </c>
      <c r="AT19" s="109">
        <f>ExportsCoreVPA!AT19</f>
        <v>3.3140176446999998</v>
      </c>
      <c r="AU19" s="109">
        <f>ExportsCoreVPA!AU19</f>
        <v>3.9201516353999999</v>
      </c>
      <c r="AV19" s="109">
        <f>ExportsCoreVPA!AV19</f>
        <v>3.7413477689999999</v>
      </c>
      <c r="AW19" s="109">
        <f>ExportsCoreVPA!AW19</f>
        <v>3.1362234459999998</v>
      </c>
      <c r="AX19" s="109">
        <f>ExportsCoreVPA!AX19</f>
        <v>1.9474218289285714</v>
      </c>
      <c r="AY19" s="109">
        <f>ExportsCoreVPA!AY19</f>
        <v>0</v>
      </c>
      <c r="AZ19" s="109">
        <f>ExportsCoreVPA!AZ19</f>
        <v>0</v>
      </c>
      <c r="BA19" s="109">
        <f>ExportsCoreVPA!BA19</f>
        <v>0</v>
      </c>
      <c r="BB19" s="109">
        <f>ExportsCoreVPA!BB19</f>
        <v>0</v>
      </c>
      <c r="BC19" s="109">
        <f>ExportsCoreVPA!BC19</f>
        <v>0</v>
      </c>
      <c r="BD19" s="165"/>
    </row>
    <row r="20" spans="2:56" ht="13">
      <c r="B20" s="4" t="s">
        <v>6</v>
      </c>
      <c r="C20" s="10">
        <f>'[1]4403Exp'!BB$264</f>
        <v>1.6966000000000001E-3</v>
      </c>
      <c r="D20" s="31">
        <f>'[1]4403Exp'!BC$264</f>
        <v>2.0609999999999995E-3</v>
      </c>
      <c r="E20" s="31">
        <f>'[1]4403Exp'!BD$264</f>
        <v>3.3108399999999998E-3</v>
      </c>
      <c r="F20" s="31">
        <f>'[1]4403Exp'!BE$264</f>
        <v>2.6909999999999998E-3</v>
      </c>
      <c r="G20" s="31">
        <f>'[1]4403Exp'!BF$264</f>
        <v>1.5603799999999999E-3</v>
      </c>
      <c r="H20" s="31">
        <f>'[1]4403Exp'!BG$264</f>
        <v>1.9059999999999999E-3</v>
      </c>
      <c r="I20" s="31">
        <f>'[1]4403Exp'!BH$264</f>
        <v>1.9074399999999998E-3</v>
      </c>
      <c r="J20" s="31">
        <f>'[1]4403Exp'!BI$264</f>
        <v>1.6489999999999999E-3</v>
      </c>
      <c r="K20" s="31">
        <f>'[1]4403Exp'!BJ$264</f>
        <v>1.286E-3</v>
      </c>
      <c r="L20" s="31">
        <f>'[1]4403Exp'!BK$264</f>
        <v>7.8459999999999991E-5</v>
      </c>
      <c r="M20" s="31">
        <f>'[1]4403Exp'!BL$264</f>
        <v>1.0659999999999999E-4</v>
      </c>
      <c r="N20" s="31">
        <f>'[1]4403Exp'!BM$264</f>
        <v>7.9459999999999988E-5</v>
      </c>
      <c r="O20" s="31">
        <f>'[1]4403Exp'!BN$264</f>
        <v>9.8159999999999979E-4</v>
      </c>
      <c r="P20" s="31">
        <f>'[1]4403Exp'!BO$264</f>
        <v>7.7134000000000002E-4</v>
      </c>
      <c r="Q20" s="31">
        <f>'[1]4403Exp'!BP$264</f>
        <v>5.3499999999999999E-4</v>
      </c>
      <c r="R20" s="31">
        <f>'[1]4403Exp'!BQ$264</f>
        <v>2.2771840000000002E-3</v>
      </c>
      <c r="S20" s="31">
        <f>'[1]4403Exp'!BR$264</f>
        <v>1.745E-3</v>
      </c>
      <c r="T20" s="31">
        <f>'[1]4403Exp'!BS$264</f>
        <v>1.6389999999999998E-3</v>
      </c>
      <c r="U20" s="31">
        <f>'[1]4403Exp'!BT$264</f>
        <v>1.3598200000000001E-3</v>
      </c>
      <c r="V20" s="31">
        <f>'[1]4403Exp'!BU$264</f>
        <v>1.4369999999999999E-3</v>
      </c>
      <c r="W20" s="31">
        <f>'[1]4403Exp'!BV$264</f>
        <v>4.6E-5</v>
      </c>
      <c r="X20" s="31">
        <f>'[1]4403Exp'!BW$264</f>
        <v>4.6E-5</v>
      </c>
      <c r="Y20" s="31">
        <f>'[1]4403Exp'!BX$264</f>
        <v>4.6E-5</v>
      </c>
      <c r="Z20" s="31">
        <f>'[1]4403Exp'!BY$264</f>
        <v>4.6E-5</v>
      </c>
      <c r="AA20" s="31">
        <f>'[1]4403Exp'!BZ$264</f>
        <v>4.6E-5</v>
      </c>
      <c r="AB20" s="31">
        <f>'[1]4403Exp'!CA$264</f>
        <v>4.6E-5</v>
      </c>
      <c r="AC20" s="162"/>
      <c r="AD20" s="82">
        <f>'[1]4403Exp'!CB$264</f>
        <v>0.53797963494899992</v>
      </c>
      <c r="AE20" s="75">
        <f>'[1]4403Exp'!CC$264</f>
        <v>0.6324709288</v>
      </c>
      <c r="AF20" s="75">
        <f>'[1]4403Exp'!CD$264</f>
        <v>1.1309517840000001</v>
      </c>
      <c r="AG20" s="75">
        <f>'[1]4403Exp'!CE$264</f>
        <v>1.0568665856000001</v>
      </c>
      <c r="AH20" s="75">
        <f>'[1]4403Exp'!CF$264</f>
        <v>0.55391339250000005</v>
      </c>
      <c r="AI20" s="75">
        <f>'[1]4403Exp'!CG$264</f>
        <v>0.96164078009999998</v>
      </c>
      <c r="AJ20" s="75">
        <f>'[1]4403Exp'!CH$264</f>
        <v>1.2158690492000002</v>
      </c>
      <c r="AK20" s="75">
        <f>'[1]4403Exp'!CI$264</f>
        <v>1.1188200095</v>
      </c>
      <c r="AL20" s="75">
        <f>'[1]4403Exp'!CJ$264</f>
        <v>0.83074755160000013</v>
      </c>
      <c r="AM20" s="75">
        <f>'[1]4403Exp'!CK$264</f>
        <v>3.1681487199999997E-2</v>
      </c>
      <c r="AN20" s="75">
        <f>'[1]4403Exp'!CL$264</f>
        <v>3.8953043100000001E-2</v>
      </c>
      <c r="AO20" s="75">
        <f>'[1]4403Exp'!CM$264</f>
        <v>4.0845455999999995E-2</v>
      </c>
      <c r="AP20" s="75">
        <f>'[1]4403Exp'!CN$264</f>
        <v>0.59905341759999997</v>
      </c>
      <c r="AQ20" s="75">
        <f>'[1]4403Exp'!CO$264</f>
        <v>0.58189506209999997</v>
      </c>
      <c r="AR20" s="75">
        <f>'[1]4403Exp'!CP$264</f>
        <v>0.49643919400000008</v>
      </c>
      <c r="AS20" s="75">
        <f>'[1]4403Exp'!CQ$264</f>
        <v>1.3028214989999998</v>
      </c>
      <c r="AT20" s="75">
        <f>'[1]4403Exp'!CR$264</f>
        <v>1.0433761159000001</v>
      </c>
      <c r="AU20" s="75">
        <f>'[1]4403Exp'!CS$264</f>
        <v>1.9299851285</v>
      </c>
      <c r="AV20" s="75">
        <f>'[1]4403Exp'!CT$264</f>
        <v>0.93732899400000003</v>
      </c>
      <c r="AW20" s="75">
        <f>'[1]4403Exp'!CU$264</f>
        <v>0.81013033600000017</v>
      </c>
      <c r="AX20" s="75">
        <f>'[1]4403Exp'!CV$264</f>
        <v>0.17262522319285717</v>
      </c>
      <c r="AY20" s="75">
        <f>'[1]4403Exp'!CW$264</f>
        <v>0</v>
      </c>
      <c r="AZ20" s="75">
        <f>'[1]4403Exp'!CX$264</f>
        <v>0</v>
      </c>
      <c r="BA20" s="75">
        <f>'[1]4403Exp'!CY$264</f>
        <v>0</v>
      </c>
      <c r="BB20" s="75">
        <f>'[1]4403Exp'!CZ$264</f>
        <v>0</v>
      </c>
      <c r="BC20" s="75">
        <f>'[1]4403Exp'!DA$264</f>
        <v>0</v>
      </c>
      <c r="BD20" s="165"/>
    </row>
    <row r="21" spans="2:56" ht="13">
      <c r="B21" s="4" t="s">
        <v>7</v>
      </c>
      <c r="C21" s="10">
        <f>'[1]4407Exp'!BB$264</f>
        <v>3.4939267999999999E-3</v>
      </c>
      <c r="D21" s="31">
        <f>'[1]4407Exp'!BC$264</f>
        <v>3.7757574400000002E-3</v>
      </c>
      <c r="E21" s="31">
        <f>'[1]4407Exp'!BD$264</f>
        <v>2.5170600000000002E-3</v>
      </c>
      <c r="F21" s="31">
        <f>'[1]4407Exp'!BE$264</f>
        <v>3.3867652000000008E-3</v>
      </c>
      <c r="G21" s="31">
        <f>'[1]4407Exp'!BF$264</f>
        <v>4.2324464000000001E-3</v>
      </c>
      <c r="H21" s="31">
        <f>'[1]4407Exp'!BG$264</f>
        <v>4.0693161600000001E-3</v>
      </c>
      <c r="I21" s="31">
        <f>'[1]4407Exp'!BH$264</f>
        <v>2.1601215999999999E-3</v>
      </c>
      <c r="J21" s="31">
        <f>'[1]4407Exp'!BI$264</f>
        <v>6.9336904000000003E-3</v>
      </c>
      <c r="K21" s="31">
        <f>'[1]4407Exp'!BJ$264</f>
        <v>7.799719200000001E-3</v>
      </c>
      <c r="L21" s="31">
        <f>'[1]4407Exp'!BK$264</f>
        <v>5.0995308000000008E-3</v>
      </c>
      <c r="M21" s="31">
        <f>'[1]4407Exp'!BL$264</f>
        <v>7.9068079999999995E-3</v>
      </c>
      <c r="N21" s="31">
        <f>'[1]4407Exp'!BM$264</f>
        <v>7.6862604000000013E-3</v>
      </c>
      <c r="O21" s="31">
        <f>'[1]4407Exp'!BN$264</f>
        <v>1.6983875999999998E-2</v>
      </c>
      <c r="P21" s="31">
        <f>'[1]4407Exp'!BO$264</f>
        <v>2.1751657200000003E-2</v>
      </c>
      <c r="Q21" s="31">
        <f>'[1]4407Exp'!BP$264</f>
        <v>1.3629976360000001E-2</v>
      </c>
      <c r="R21" s="31">
        <f>'[1]4407Exp'!BQ$264</f>
        <v>2.599242799263158E-2</v>
      </c>
      <c r="S21" s="31">
        <f>'[1]4407Exp'!BR$264</f>
        <v>3.8248640733333325E-2</v>
      </c>
      <c r="T21" s="31">
        <f>'[1]4407Exp'!BS$264</f>
        <v>1.44136174E-2</v>
      </c>
      <c r="U21" s="31">
        <f>'[1]4407Exp'!BT$264</f>
        <v>1.2809706000000002E-2</v>
      </c>
      <c r="V21" s="31">
        <f>'[1]4407Exp'!BU$264</f>
        <v>1.2502380800000002E-2</v>
      </c>
      <c r="W21" s="31">
        <f>'[1]4407Exp'!BV$264</f>
        <v>3.4398000000000002E-4</v>
      </c>
      <c r="X21" s="31">
        <f>'[1]4407Exp'!BW$264</f>
        <v>3.4398000000000002E-4</v>
      </c>
      <c r="Y21" s="31">
        <f>'[1]4407Exp'!BX$264</f>
        <v>3.4398000000000002E-4</v>
      </c>
      <c r="Z21" s="31">
        <f>'[1]4407Exp'!BY$264</f>
        <v>3.4398000000000002E-4</v>
      </c>
      <c r="AA21" s="31">
        <f>'[1]4407Exp'!BZ$264</f>
        <v>3.4398000000000002E-4</v>
      </c>
      <c r="AB21" s="31">
        <f>'[1]4407Exp'!CA$264</f>
        <v>3.4398000000000002E-4</v>
      </c>
      <c r="AC21" s="162"/>
      <c r="AD21" s="82">
        <f>'[1]4407Exp'!CB$264</f>
        <v>0.6692943132239999</v>
      </c>
      <c r="AE21" s="75">
        <f>'[1]4407Exp'!CC$264</f>
        <v>0.775325398</v>
      </c>
      <c r="AF21" s="75">
        <f>'[1]4407Exp'!CD$264</f>
        <v>0.52307282399999999</v>
      </c>
      <c r="AG21" s="75">
        <f>'[1]4407Exp'!CE$264</f>
        <v>0.70311659040000007</v>
      </c>
      <c r="AH21" s="75">
        <f>'[1]4407Exp'!CF$264</f>
        <v>1.1553193932000001</v>
      </c>
      <c r="AI21" s="75">
        <f>'[1]4407Exp'!CG$264</f>
        <v>1.1998747331999999</v>
      </c>
      <c r="AJ21" s="75">
        <f>'[1]4407Exp'!CH$264</f>
        <v>0.6062350700000001</v>
      </c>
      <c r="AK21" s="75">
        <f>'[1]4407Exp'!CI$264</f>
        <v>1.8856846549999999</v>
      </c>
      <c r="AL21" s="75">
        <f>'[1]4407Exp'!CJ$264</f>
        <v>2.8779217140000006</v>
      </c>
      <c r="AM21" s="75">
        <f>'[1]4407Exp'!CK$264</f>
        <v>1.5219597316000002</v>
      </c>
      <c r="AN21" s="75">
        <f>'[1]4407Exp'!CL$264</f>
        <v>1.9781777232000002</v>
      </c>
      <c r="AO21" s="75">
        <f>'[1]4407Exp'!CM$264</f>
        <v>2.0245303680000002</v>
      </c>
      <c r="AP21" s="75">
        <f>'[1]4407Exp'!CN$264</f>
        <v>5.6577851088000006</v>
      </c>
      <c r="AQ21" s="75">
        <f>'[1]4407Exp'!CO$264</f>
        <v>8.7875184129000008</v>
      </c>
      <c r="AR21" s="75">
        <f>'[1]4407Exp'!CP$264</f>
        <v>7.1698799590000002</v>
      </c>
      <c r="AS21" s="75">
        <f>'[1]4407Exp'!CQ$264</f>
        <v>9.7871890795000009</v>
      </c>
      <c r="AT21" s="75">
        <f>'[1]4407Exp'!CR$264</f>
        <v>11.8539891282</v>
      </c>
      <c r="AU21" s="75">
        <f>'[1]4407Exp'!CS$264</f>
        <v>6.0304956283000006</v>
      </c>
      <c r="AV21" s="75">
        <f>'[1]4407Exp'!CT$264</f>
        <v>5.8700542100000002</v>
      </c>
      <c r="AW21" s="75">
        <f>'[1]4407Exp'!CU$264</f>
        <v>5.7911454606666668</v>
      </c>
      <c r="AX21" s="75">
        <f>'[1]4407Exp'!CV$264</f>
        <v>2.4366341159357141</v>
      </c>
      <c r="AY21" s="75">
        <f>'[1]4407Exp'!CW$264</f>
        <v>0</v>
      </c>
      <c r="AZ21" s="75">
        <f>'[1]4407Exp'!CX$264</f>
        <v>0</v>
      </c>
      <c r="BA21" s="75">
        <f>'[1]4407Exp'!CY$264</f>
        <v>0</v>
      </c>
      <c r="BB21" s="75">
        <f>'[1]4407Exp'!CZ$264</f>
        <v>0</v>
      </c>
      <c r="BC21" s="75">
        <f>'[1]4407Exp'!DA$264</f>
        <v>0</v>
      </c>
      <c r="BD21" s="165"/>
    </row>
    <row r="22" spans="2:56" ht="13">
      <c r="B22" s="4" t="s">
        <v>8</v>
      </c>
      <c r="C22" s="10">
        <f>'[1]4408Exp'!BB$264</f>
        <v>0</v>
      </c>
      <c r="D22" s="31">
        <f>'[1]4408Exp'!BC$264</f>
        <v>0</v>
      </c>
      <c r="E22" s="31">
        <f>'[1]4408Exp'!BD$264</f>
        <v>0</v>
      </c>
      <c r="F22" s="31">
        <f>'[1]4408Exp'!BE$264</f>
        <v>0</v>
      </c>
      <c r="G22" s="31">
        <f>'[1]4408Exp'!BF$264</f>
        <v>0</v>
      </c>
      <c r="H22" s="31">
        <f>'[1]4408Exp'!BG$264</f>
        <v>0</v>
      </c>
      <c r="I22" s="31">
        <f>'[1]4408Exp'!BH$264</f>
        <v>0</v>
      </c>
      <c r="J22" s="31">
        <f>'[1]4408Exp'!BI$264</f>
        <v>0</v>
      </c>
      <c r="K22" s="31">
        <f>'[1]4408Exp'!BJ$264</f>
        <v>0</v>
      </c>
      <c r="L22" s="31">
        <f>'[1]4408Exp'!BK$264</f>
        <v>0</v>
      </c>
      <c r="M22" s="31">
        <f>'[1]4408Exp'!BL$264</f>
        <v>0</v>
      </c>
      <c r="N22" s="31">
        <f>'[1]4408Exp'!BM$264</f>
        <v>0</v>
      </c>
      <c r="O22" s="31">
        <f>'[1]4408Exp'!BN$264</f>
        <v>8.5499999999999991E-8</v>
      </c>
      <c r="P22" s="31">
        <f>'[1]4408Exp'!BO$264</f>
        <v>0</v>
      </c>
      <c r="Q22" s="31">
        <f>'[1]4408Exp'!BP$264</f>
        <v>5.1299999999999993E-5</v>
      </c>
      <c r="R22" s="31">
        <f>'[1]4408Exp'!BQ$264</f>
        <v>0</v>
      </c>
      <c r="S22" s="31">
        <f>'[1]4408Exp'!BR$264</f>
        <v>0</v>
      </c>
      <c r="T22" s="31">
        <f>'[1]4408Exp'!BS$264</f>
        <v>0</v>
      </c>
      <c r="U22" s="31">
        <f>'[1]4408Exp'!BT$264</f>
        <v>0</v>
      </c>
      <c r="V22" s="31">
        <f>'[1]4408Exp'!BU$264</f>
        <v>0</v>
      </c>
      <c r="W22" s="31">
        <f>'[1]4408Exp'!BV$264</f>
        <v>0</v>
      </c>
      <c r="X22" s="31">
        <f>'[1]4408Exp'!BW$264</f>
        <v>0</v>
      </c>
      <c r="Y22" s="31">
        <f>'[1]4408Exp'!BX$264</f>
        <v>0</v>
      </c>
      <c r="Z22" s="31">
        <f>'[1]4408Exp'!BY$264</f>
        <v>0</v>
      </c>
      <c r="AA22" s="31">
        <f>'[1]4408Exp'!BZ$264</f>
        <v>0</v>
      </c>
      <c r="AB22" s="31">
        <f>'[1]4408Exp'!CA$264</f>
        <v>0</v>
      </c>
      <c r="AC22" s="162"/>
      <c r="AD22" s="82">
        <f>'[1]4408Exp'!CB$264</f>
        <v>0</v>
      </c>
      <c r="AE22" s="75">
        <f>'[1]4408Exp'!CC$264</f>
        <v>5.1299999999999993E-5</v>
      </c>
      <c r="AF22" s="75">
        <f>'[1]4408Exp'!CD$264</f>
        <v>0</v>
      </c>
      <c r="AG22" s="75">
        <f>'[1]4408Exp'!CE$264</f>
        <v>0</v>
      </c>
      <c r="AH22" s="75">
        <f>'[1]4408Exp'!CF$264</f>
        <v>0</v>
      </c>
      <c r="AI22" s="75">
        <f>'[1]4408Exp'!CG$264</f>
        <v>0</v>
      </c>
      <c r="AJ22" s="75">
        <f>'[1]4408Exp'!CH$264</f>
        <v>0</v>
      </c>
      <c r="AK22" s="75">
        <f>'[1]4408Exp'!CI$264</f>
        <v>0</v>
      </c>
      <c r="AL22" s="75">
        <f>'[1]4408Exp'!CJ$264</f>
        <v>0</v>
      </c>
      <c r="AM22" s="75">
        <f>'[1]4408Exp'!CK$264</f>
        <v>0</v>
      </c>
      <c r="AN22" s="75">
        <f>'[1]4408Exp'!CL$264</f>
        <v>0</v>
      </c>
      <c r="AO22" s="75">
        <f>'[1]4408Exp'!CM$264</f>
        <v>0</v>
      </c>
      <c r="AP22" s="75">
        <f>'[1]4408Exp'!CN$264</f>
        <v>0</v>
      </c>
      <c r="AQ22" s="75">
        <f>'[1]4408Exp'!CO$264</f>
        <v>0</v>
      </c>
      <c r="AR22" s="75">
        <f>'[1]4408Exp'!CP$264</f>
        <v>0</v>
      </c>
      <c r="AS22" s="75">
        <f>'[1]4408Exp'!CQ$264</f>
        <v>0</v>
      </c>
      <c r="AT22" s="75">
        <f>'[1]4408Exp'!CR$264</f>
        <v>0</v>
      </c>
      <c r="AU22" s="75">
        <f>'[1]4408Exp'!CS$264</f>
        <v>0</v>
      </c>
      <c r="AV22" s="75">
        <f>'[1]4408Exp'!CT$264</f>
        <v>0</v>
      </c>
      <c r="AW22" s="75">
        <f>'[1]4408Exp'!CU$264</f>
        <v>0</v>
      </c>
      <c r="AX22" s="75">
        <f>'[1]4408Exp'!CV$264</f>
        <v>0</v>
      </c>
      <c r="AY22" s="75">
        <f>'[1]4408Exp'!CW$264</f>
        <v>0</v>
      </c>
      <c r="AZ22" s="75">
        <f>'[1]4408Exp'!CX$264</f>
        <v>0</v>
      </c>
      <c r="BA22" s="75">
        <f>'[1]4408Exp'!CY$264</f>
        <v>0</v>
      </c>
      <c r="BB22" s="75">
        <f>'[1]4408Exp'!CZ$264</f>
        <v>0</v>
      </c>
      <c r="BC22" s="75">
        <f>'[1]4408Exp'!DA$264</f>
        <v>8.0942399999999999E-5</v>
      </c>
      <c r="BD22" s="165"/>
    </row>
    <row r="23" spans="2:56" ht="13">
      <c r="B23" s="4" t="s">
        <v>9</v>
      </c>
      <c r="C23" s="10">
        <f>'[1]4412Exp'!BB$264</f>
        <v>1.3484439999999999E-3</v>
      </c>
      <c r="D23" s="31">
        <f>'[1]4412Exp'!BC$264</f>
        <v>4.3239999999999999E-4</v>
      </c>
      <c r="E23" s="31">
        <f>'[1]4412Exp'!BD$264</f>
        <v>1.6560000000000001E-4</v>
      </c>
      <c r="F23" s="31">
        <f>'[1]4412Exp'!BE$264</f>
        <v>2.1564799999999998E-4</v>
      </c>
      <c r="G23" s="31">
        <f>'[1]4412Exp'!BF$264</f>
        <v>0</v>
      </c>
      <c r="H23" s="31">
        <f>'[1]4412Exp'!BG$264</f>
        <v>1.1039999999999999E-5</v>
      </c>
      <c r="I23" s="31">
        <f>'[1]4412Exp'!BH$264</f>
        <v>2.8197999999999997E-5</v>
      </c>
      <c r="J23" s="31">
        <f>'[1]4412Exp'!BI$264</f>
        <v>0</v>
      </c>
      <c r="K23" s="31">
        <f>'[1]4412Exp'!BJ$264</f>
        <v>0</v>
      </c>
      <c r="L23" s="31">
        <f>'[1]4412Exp'!BK$264</f>
        <v>4.3699999999999998E-5</v>
      </c>
      <c r="M23" s="31">
        <f>'[1]4412Exp'!BL$264</f>
        <v>1.5179999999999999E-5</v>
      </c>
      <c r="N23" s="31">
        <f>'[1]4412Exp'!BM$264</f>
        <v>2.5115999999999995E-5</v>
      </c>
      <c r="O23" s="31">
        <f>'[1]4412Exp'!BN$264</f>
        <v>3.5144000000000001E-5</v>
      </c>
      <c r="P23" s="31">
        <f>'[1]4412Exp'!BO$264</f>
        <v>6.4399999999999989E-7</v>
      </c>
      <c r="Q23" s="31">
        <f>'[1]4412Exp'!BP$264</f>
        <v>2.2539999999999998E-5</v>
      </c>
      <c r="R23" s="31">
        <f>'[1]4412Exp'!BQ$264</f>
        <v>3.4822E-5</v>
      </c>
      <c r="S23" s="31">
        <f>'[1]4412Exp'!BR$264</f>
        <v>0</v>
      </c>
      <c r="T23" s="31">
        <f>'[1]4412Exp'!BS$264</f>
        <v>6.5662444444444439E-6</v>
      </c>
      <c r="U23" s="31">
        <f>'[1]4412Exp'!BT$264</f>
        <v>3.2199999999999997E-6</v>
      </c>
      <c r="V23" s="31">
        <f>'[1]4412Exp'!BU$264</f>
        <v>2.5759999999999996E-6</v>
      </c>
      <c r="W23" s="31">
        <f>'[1]4412Exp'!BV$264</f>
        <v>0</v>
      </c>
      <c r="X23" s="31">
        <f>'[1]4412Exp'!BW$264</f>
        <v>0</v>
      </c>
      <c r="Y23" s="31">
        <f>'[1]4412Exp'!BX$264</f>
        <v>0</v>
      </c>
      <c r="Z23" s="31">
        <f>'[1]4412Exp'!BY$264</f>
        <v>0</v>
      </c>
      <c r="AA23" s="31">
        <f>'[1]4412Exp'!BZ$264</f>
        <v>0</v>
      </c>
      <c r="AB23" s="31">
        <f>'[1]4412Exp'!CA$264</f>
        <v>0</v>
      </c>
      <c r="AC23" s="162"/>
      <c r="AD23" s="82">
        <f>'[1]4412Exp'!CB$264</f>
        <v>6.4399999999999989E-7</v>
      </c>
      <c r="AE23" s="75">
        <f>'[1]4412Exp'!CC$264</f>
        <v>2.2539999999999998E-5</v>
      </c>
      <c r="AF23" s="75">
        <f>'[1]4412Exp'!CD$264</f>
        <v>3.4822E-5</v>
      </c>
      <c r="AG23" s="75">
        <f>'[1]4412Exp'!CE$264</f>
        <v>0</v>
      </c>
      <c r="AH23" s="75">
        <f>'[1]4412Exp'!CF$264</f>
        <v>6.5662444444444439E-6</v>
      </c>
      <c r="AI23" s="75">
        <f>'[1]4412Exp'!CG$264</f>
        <v>3.2199999999999997E-6</v>
      </c>
      <c r="AJ23" s="75">
        <f>'[1]4412Exp'!CH$264</f>
        <v>2.5759999999999996E-6</v>
      </c>
      <c r="AK23" s="75">
        <f>'[1]4412Exp'!CI$264</f>
        <v>0</v>
      </c>
      <c r="AL23" s="75">
        <f>'[1]4412Exp'!CJ$264</f>
        <v>0</v>
      </c>
      <c r="AM23" s="75">
        <f>'[1]4412Exp'!CK$264</f>
        <v>0</v>
      </c>
      <c r="AN23" s="75">
        <f>'[1]4412Exp'!CL$264</f>
        <v>0</v>
      </c>
      <c r="AO23" s="75">
        <f>'[1]4412Exp'!CM$264</f>
        <v>0</v>
      </c>
      <c r="AP23" s="75">
        <f>'[1]4412Exp'!CN$264</f>
        <v>0</v>
      </c>
      <c r="AQ23" s="75">
        <f>'[1]4412Exp'!CO$264</f>
        <v>0.21106496637299998</v>
      </c>
      <c r="AR23" s="75">
        <f>'[1]4412Exp'!CP$264</f>
        <v>7.7078918400000002E-2</v>
      </c>
      <c r="AS23" s="75">
        <f>'[1]4412Exp'!CQ$264</f>
        <v>3.0511675200000001E-2</v>
      </c>
      <c r="AT23" s="75">
        <f>'[1]4412Exp'!CR$264</f>
        <v>4.1740148800000001E-2</v>
      </c>
      <c r="AU23" s="75">
        <f>'[1]4412Exp'!CS$264</f>
        <v>0</v>
      </c>
      <c r="AV23" s="75">
        <f>'[1]4412Exp'!CT$264</f>
        <v>3.6999533999999999E-3</v>
      </c>
      <c r="AW23" s="75">
        <f>'[1]4412Exp'!CU$264</f>
        <v>1.2439229200000002E-2</v>
      </c>
      <c r="AX23" s="75">
        <f>'[1]4412Exp'!CV$264</f>
        <v>0</v>
      </c>
      <c r="AY23" s="75">
        <f>'[1]4412Exp'!CW$264</f>
        <v>0</v>
      </c>
      <c r="AZ23" s="75">
        <f>'[1]4412Exp'!CX$264</f>
        <v>9.0564363999999994E-3</v>
      </c>
      <c r="BA23" s="75">
        <f>'[1]4412Exp'!CY$264</f>
        <v>8.7814368000000004E-3</v>
      </c>
      <c r="BB23" s="75">
        <f>'[1]4412Exp'!CZ$264</f>
        <v>1.0083648000000001E-2</v>
      </c>
      <c r="BC23" s="75">
        <f>'[1]4412Exp'!DA$264</f>
        <v>1.4558068799999999E-2</v>
      </c>
      <c r="BD23" s="165"/>
    </row>
    <row r="24" spans="2:56" ht="13">
      <c r="B24" s="4" t="s">
        <v>31</v>
      </c>
      <c r="C24" s="10">
        <f>'[1]44104411Exp'!BB$264</f>
        <v>0</v>
      </c>
      <c r="D24" s="11">
        <f>'[1]44104411Exp'!BC$264</f>
        <v>0</v>
      </c>
      <c r="E24" s="11">
        <f>'[1]44104411Exp'!BD$264</f>
        <v>0</v>
      </c>
      <c r="F24" s="11">
        <f>'[1]44104411Exp'!BE$264</f>
        <v>0</v>
      </c>
      <c r="G24" s="11">
        <f>'[1]44104411Exp'!BF$264</f>
        <v>0</v>
      </c>
      <c r="H24" s="11">
        <f>'[1]44104411Exp'!BG$264</f>
        <v>0</v>
      </c>
      <c r="I24" s="11">
        <f>'[1]44104411Exp'!BH$264</f>
        <v>0</v>
      </c>
      <c r="J24" s="11">
        <f>'[1]44104411Exp'!BI$264</f>
        <v>0</v>
      </c>
      <c r="K24" s="11">
        <f>'[1]44104411Exp'!BJ$264</f>
        <v>0</v>
      </c>
      <c r="L24" s="11">
        <f>'[1]44104411Exp'!BK$264</f>
        <v>0</v>
      </c>
      <c r="M24" s="11">
        <f>'[1]44104411Exp'!BL$264</f>
        <v>0</v>
      </c>
      <c r="N24" s="11">
        <f>'[1]44104411Exp'!BM$264</f>
        <v>0</v>
      </c>
      <c r="O24" s="11">
        <f>'[1]44104411Exp'!BN$264</f>
        <v>0</v>
      </c>
      <c r="P24" s="11">
        <f>'[1]44104411Exp'!BO$264</f>
        <v>0</v>
      </c>
      <c r="Q24" s="11">
        <f>'[1]44104411Exp'!BP$264</f>
        <v>0</v>
      </c>
      <c r="R24" s="11">
        <f>'[1]44104411Exp'!BQ$264</f>
        <v>0</v>
      </c>
      <c r="S24" s="11">
        <f>'[1]44104411Exp'!BR$264</f>
        <v>2.9399999999999994E-6</v>
      </c>
      <c r="T24" s="11">
        <f>'[1]44104411Exp'!BS$264</f>
        <v>0</v>
      </c>
      <c r="U24" s="11">
        <f>'[1]44104411Exp'!BT$264</f>
        <v>0</v>
      </c>
      <c r="V24" s="11">
        <f>'[1]44104411Exp'!BU$264</f>
        <v>3.9199999999999997E-5</v>
      </c>
      <c r="W24" s="11">
        <f>'[1]44104411Exp'!BV$264</f>
        <v>0</v>
      </c>
      <c r="X24" s="11">
        <f>'[1]44104411Exp'!BW$264</f>
        <v>0</v>
      </c>
      <c r="Y24" s="11">
        <f>'[1]44104411Exp'!BX$264</f>
        <v>0</v>
      </c>
      <c r="Z24" s="11">
        <f>'[1]44104411Exp'!BY$264</f>
        <v>0</v>
      </c>
      <c r="AA24" s="11">
        <f>'[1]44104411Exp'!BZ$264</f>
        <v>0</v>
      </c>
      <c r="AB24" s="11">
        <f>'[1]44104411Exp'!CA$264</f>
        <v>0</v>
      </c>
      <c r="AC24" s="162"/>
      <c r="AD24" s="82">
        <f>'[1]44104411Exp'!CB$264</f>
        <v>0</v>
      </c>
      <c r="AE24" s="75">
        <f>'[1]44104411Exp'!CC$264</f>
        <v>0</v>
      </c>
      <c r="AF24" s="75">
        <f>'[1]44104411Exp'!CD$264</f>
        <v>0</v>
      </c>
      <c r="AG24" s="75">
        <f>'[1]44104411Exp'!CE$264</f>
        <v>2.9399999999999994E-6</v>
      </c>
      <c r="AH24" s="75">
        <f>'[1]44104411Exp'!CF$264</f>
        <v>0</v>
      </c>
      <c r="AI24" s="75">
        <f>'[1]44104411Exp'!CG$264</f>
        <v>0</v>
      </c>
      <c r="AJ24" s="75">
        <f>'[1]44104411Exp'!CH$264</f>
        <v>3.9199999999999997E-5</v>
      </c>
      <c r="AK24" s="75">
        <f>'[1]44104411Exp'!CI$264</f>
        <v>0</v>
      </c>
      <c r="AL24" s="75">
        <f>'[1]44104411Exp'!CJ$264</f>
        <v>0</v>
      </c>
      <c r="AM24" s="75">
        <f>'[1]44104411Exp'!CK$264</f>
        <v>0</v>
      </c>
      <c r="AN24" s="75">
        <f>'[1]44104411Exp'!CL$264</f>
        <v>0</v>
      </c>
      <c r="AO24" s="75">
        <f>'[1]44104411Exp'!CM$264</f>
        <v>0</v>
      </c>
      <c r="AP24" s="75">
        <f>'[1]44104411Exp'!CN$264</f>
        <v>0</v>
      </c>
      <c r="AQ24" s="75">
        <f>'[1]44104411Exp'!CO$264</f>
        <v>0</v>
      </c>
      <c r="AR24" s="75">
        <f>'[1]44104411Exp'!CP$264</f>
        <v>0</v>
      </c>
      <c r="AS24" s="75">
        <f>'[1]44104411Exp'!CQ$264</f>
        <v>0</v>
      </c>
      <c r="AT24" s="75">
        <f>'[1]44104411Exp'!CR$264</f>
        <v>0</v>
      </c>
      <c r="AU24" s="75">
        <f>'[1]44104411Exp'!CS$264</f>
        <v>0</v>
      </c>
      <c r="AV24" s="75">
        <f>'[1]44104411Exp'!CT$264</f>
        <v>0</v>
      </c>
      <c r="AW24" s="75">
        <f>'[1]44104411Exp'!CU$264</f>
        <v>0</v>
      </c>
      <c r="AX24" s="75">
        <f>'[1]44104411Exp'!CV$264</f>
        <v>0</v>
      </c>
      <c r="AY24" s="75">
        <f>'[1]44104411Exp'!CW$264</f>
        <v>0</v>
      </c>
      <c r="AZ24" s="75">
        <f>'[1]44104411Exp'!CX$264</f>
        <v>0</v>
      </c>
      <c r="BA24" s="75">
        <f>'[1]44104411Exp'!CY$264</f>
        <v>0</v>
      </c>
      <c r="BB24" s="75">
        <f>'[1]44104411Exp'!CZ$264</f>
        <v>0</v>
      </c>
      <c r="BC24" s="75">
        <f>'[1]44104411Exp'!DA$264</f>
        <v>0</v>
      </c>
      <c r="BD24" s="165"/>
    </row>
    <row r="25" spans="2:56" ht="13">
      <c r="B25" s="4" t="s">
        <v>32</v>
      </c>
      <c r="C25" s="10">
        <f>'[1]44094418Exp'!BB$264</f>
        <v>3.5643999999999993E-5</v>
      </c>
      <c r="D25" s="11">
        <f>'[1]44094418Exp'!BC$264</f>
        <v>9.3183999999999981E-5</v>
      </c>
      <c r="E25" s="11">
        <f>'[1]44094418Exp'!BD$264</f>
        <v>6.2243999999999996E-5</v>
      </c>
      <c r="F25" s="11">
        <f>'[1]44094418Exp'!BE$264</f>
        <v>7.2435999999999985E-4</v>
      </c>
      <c r="G25" s="11">
        <f>'[1]44094418Exp'!BF$264</f>
        <v>3.3326099999999995E-4</v>
      </c>
      <c r="H25" s="11">
        <f>'[1]44094418Exp'!BG$264</f>
        <v>1.3299999999999998E-5</v>
      </c>
      <c r="I25" s="11">
        <f>'[1]44094418Exp'!BH$264</f>
        <v>6.7549999999999989E-5</v>
      </c>
      <c r="J25" s="11">
        <f>'[1]44094418Exp'!BI$264</f>
        <v>1.6540999999999998E-4</v>
      </c>
      <c r="K25" s="11">
        <f>'[1]44094418Exp'!BJ$264</f>
        <v>1.6388399999999999E-4</v>
      </c>
      <c r="L25" s="11">
        <f>'[1]44094418Exp'!BK$264</f>
        <v>2.8669899999999998E-3</v>
      </c>
      <c r="M25" s="11">
        <f>'[1]44094418Exp'!BL$264</f>
        <v>5.3509539999999989E-3</v>
      </c>
      <c r="N25" s="11">
        <f>'[1]44094418Exp'!BM$264</f>
        <v>4.4394559999999987E-3</v>
      </c>
      <c r="O25" s="11">
        <f>'[1]44094418Exp'!BN$264</f>
        <v>1.43297E-3</v>
      </c>
      <c r="P25" s="11">
        <f>'[1]44094418Exp'!BO$264</f>
        <v>2.4372788181818181E-3</v>
      </c>
      <c r="Q25" s="11">
        <f>'[1]44094418Exp'!BP$264</f>
        <v>8.2788159999999996E-3</v>
      </c>
      <c r="R25" s="11">
        <f>'[1]44094418Exp'!BQ$264</f>
        <v>1.88335E-3</v>
      </c>
      <c r="S25" s="11">
        <f>'[1]44094418Exp'!BR$264</f>
        <v>1.4734059545454543E-3</v>
      </c>
      <c r="T25" s="11">
        <f>'[1]44094418Exp'!BS$264</f>
        <v>3.6245207777777775E-3</v>
      </c>
      <c r="U25" s="11">
        <f>'[1]44094418Exp'!BT$264</f>
        <v>4.2519959999999992E-3</v>
      </c>
      <c r="V25" s="11">
        <f>'[1]44094418Exp'!BU$264</f>
        <v>5.8337019999999996E-3</v>
      </c>
      <c r="W25" s="11">
        <f>'[1]44094418Exp'!BV$264</f>
        <v>2.4081259999999999E-4</v>
      </c>
      <c r="X25" s="11">
        <f>'[1]44094418Exp'!BW$264</f>
        <v>2.4081259999999999E-4</v>
      </c>
      <c r="Y25" s="11">
        <f>'[1]44094418Exp'!BX$264</f>
        <v>2.4081259999999999E-4</v>
      </c>
      <c r="Z25" s="11">
        <f>'[1]44094418Exp'!BY$264</f>
        <v>2.4081259999999999E-4</v>
      </c>
      <c r="AA25" s="11">
        <f>'[1]44094418Exp'!BZ$264</f>
        <v>2.4081259999999999E-4</v>
      </c>
      <c r="AB25" s="11">
        <f>'[1]44094418Exp'!CA$264</f>
        <v>2.4081259999999999E-4</v>
      </c>
      <c r="AC25" s="162"/>
      <c r="AD25" s="82">
        <f>'[1]44094418Exp'!CB$264</f>
        <v>2.4372788181818181E-3</v>
      </c>
      <c r="AE25" s="75">
        <f>'[1]44094418Exp'!CC$264</f>
        <v>8.2788159999999996E-3</v>
      </c>
      <c r="AF25" s="75">
        <f>'[1]44094418Exp'!CD$264</f>
        <v>1.88335E-3</v>
      </c>
      <c r="AG25" s="75">
        <f>'[1]44094418Exp'!CE$264</f>
        <v>1.4734059545454543E-3</v>
      </c>
      <c r="AH25" s="75">
        <f>'[1]44094418Exp'!CF$264</f>
        <v>3.6245207777777775E-3</v>
      </c>
      <c r="AI25" s="75">
        <f>'[1]44094418Exp'!CG$264</f>
        <v>4.2519959999999992E-3</v>
      </c>
      <c r="AJ25" s="75">
        <f>'[1]44094418Exp'!CH$264</f>
        <v>5.8337019999999996E-3</v>
      </c>
      <c r="AK25" s="75">
        <f>'[1]44094418Exp'!CI$264</f>
        <v>2.4081259999999999E-4</v>
      </c>
      <c r="AL25" s="75">
        <f>'[1]44094418Exp'!CJ$264</f>
        <v>2.4081259999999999E-4</v>
      </c>
      <c r="AM25" s="75">
        <f>'[1]44094418Exp'!CK$264</f>
        <v>2.4081259999999999E-4</v>
      </c>
      <c r="AN25" s="75">
        <f>'[1]44094418Exp'!CL$264</f>
        <v>2.4081259999999999E-4</v>
      </c>
      <c r="AO25" s="75">
        <f>'[1]44094418Exp'!CM$264</f>
        <v>2.4081259999999999E-4</v>
      </c>
      <c r="AP25" s="75">
        <f>'[1]44094418Exp'!CN$264</f>
        <v>2.4081259999999999E-4</v>
      </c>
      <c r="AQ25" s="75">
        <f>'[1]44094418Exp'!CO$264</f>
        <v>1.0982682182999999E-2</v>
      </c>
      <c r="AR25" s="75">
        <f>'[1]44094418Exp'!CP$264</f>
        <v>2.3656378399999997E-2</v>
      </c>
      <c r="AS25" s="75">
        <f>'[1]44094418Exp'!CQ$264</f>
        <v>1.4098896E-2</v>
      </c>
      <c r="AT25" s="75">
        <f>'[1]44094418Exp'!CR$264</f>
        <v>0.14765553600000003</v>
      </c>
      <c r="AU25" s="75">
        <f>'[1]44094418Exp'!CS$264</f>
        <v>8.1439376899999999E-2</v>
      </c>
      <c r="AV25" s="75">
        <f>'[1]44094418Exp'!CT$264</f>
        <v>3.7036857000000002E-3</v>
      </c>
      <c r="AW25" s="75">
        <f>'[1]44094418Exp'!CU$264</f>
        <v>4.9308667600000002E-2</v>
      </c>
      <c r="AX25" s="75">
        <f>'[1]44094418Exp'!CV$264</f>
        <v>3.6142826000000003E-2</v>
      </c>
      <c r="AY25" s="75">
        <f>'[1]44094418Exp'!CW$264</f>
        <v>4.1026495200000006E-2</v>
      </c>
      <c r="AZ25" s="75">
        <f>'[1]44094418Exp'!CX$264</f>
        <v>0.59654619640000006</v>
      </c>
      <c r="BA25" s="75">
        <f>'[1]44094418Exp'!CY$264</f>
        <v>1.146346047</v>
      </c>
      <c r="BB25" s="75">
        <f>'[1]44094418Exp'!CZ$264</f>
        <v>1.1406437760000001</v>
      </c>
      <c r="BC25" s="75">
        <f>'[1]44094418Exp'!DA$264</f>
        <v>0.32768823999999996</v>
      </c>
      <c r="BD25" s="165"/>
    </row>
    <row r="26" spans="2:56" ht="13">
      <c r="B26" s="4" t="s">
        <v>12</v>
      </c>
      <c r="C26" s="10">
        <f>'[1]94Exp'!BB$264</f>
        <v>4.7888985045743219E-6</v>
      </c>
      <c r="D26" s="11">
        <f>'[1]94Exp'!BC$264</f>
        <v>8.8459254926399893E-6</v>
      </c>
      <c r="E26" s="11">
        <f>'[1]94Exp'!BD$264</f>
        <v>3.6765452904623742E-5</v>
      </c>
      <c r="F26" s="11">
        <f>'[1]94Exp'!BE$264</f>
        <v>4.230969606696747E-5</v>
      </c>
      <c r="G26" s="11">
        <f>'[1]94Exp'!BF$264</f>
        <v>1.0144630063175139E-4</v>
      </c>
      <c r="H26" s="11">
        <f>'[1]94Exp'!BG$264</f>
        <v>4.4109152420636612E-5</v>
      </c>
      <c r="I26" s="11">
        <f>'[1]94Exp'!BH$264</f>
        <v>1.6800000000000002E-6</v>
      </c>
      <c r="J26" s="11">
        <f>'[1]94Exp'!BI$264</f>
        <v>2.52E-6</v>
      </c>
      <c r="K26" s="11">
        <f>'[1]94Exp'!BJ$264</f>
        <v>8.0861483091217254E-5</v>
      </c>
      <c r="L26" s="11">
        <f>'[1]94Exp'!BK$264</f>
        <v>6.7322784382045608E-6</v>
      </c>
      <c r="M26" s="11">
        <f>'[1]94Exp'!BL$264</f>
        <v>1.6352000000000001E-4</v>
      </c>
      <c r="N26" s="11">
        <f>'[1]94Exp'!BM$264</f>
        <v>4.4031982629825529E-5</v>
      </c>
      <c r="O26" s="11">
        <f>'[1]94Exp'!BN$264</f>
        <v>5.2920000000000002E-5</v>
      </c>
      <c r="P26" s="11">
        <f>'[1]94Exp'!BO$264</f>
        <v>3.5559999999999998E-5</v>
      </c>
      <c r="Q26" s="11">
        <f>'[1]94Exp'!BP$264</f>
        <v>4.1560320077305831E-6</v>
      </c>
      <c r="R26" s="11">
        <f>'[1]94Exp'!BQ$264</f>
        <v>3.1724334101849481E-5</v>
      </c>
      <c r="S26" s="11">
        <f>'[1]94Exp'!BR$264</f>
        <v>3.9200000000000006E-6</v>
      </c>
      <c r="T26" s="11">
        <f>'[1]94Exp'!BS$264</f>
        <v>1.971291405976713E-5</v>
      </c>
      <c r="U26" s="11">
        <f>'[1]94Exp'!BT$264</f>
        <v>5.3043964313308483E-4</v>
      </c>
      <c r="V26" s="11">
        <f>'[1]94Exp'!BU$264</f>
        <v>7.936190492021819E-4</v>
      </c>
      <c r="W26" s="11">
        <f>'[1]94Exp'!BV$264</f>
        <v>3.7493960000000007E-4</v>
      </c>
      <c r="X26" s="11">
        <f>'[1]94Exp'!BW$264</f>
        <v>3.7493960000000007E-4</v>
      </c>
      <c r="Y26" s="11">
        <f>'[1]94Exp'!BX$264</f>
        <v>3.7493960000000007E-4</v>
      </c>
      <c r="Z26" s="11">
        <f>'[1]94Exp'!BY$264</f>
        <v>3.7493960000000007E-4</v>
      </c>
      <c r="AA26" s="11">
        <f>'[1]94Exp'!BZ$264</f>
        <v>3.7493960000000007E-4</v>
      </c>
      <c r="AB26" s="11">
        <f>'[1]94Exp'!CA$264</f>
        <v>3.7493960000000007E-4</v>
      </c>
      <c r="AC26" s="162"/>
      <c r="AD26" s="82">
        <f>'[1]94Exp'!CB$264</f>
        <v>5.7864354449999999E-3</v>
      </c>
      <c r="AE26" s="75">
        <f>'[1]94Exp'!CC$264</f>
        <v>4.0722931999999995E-3</v>
      </c>
      <c r="AF26" s="75">
        <f>'[1]94Exp'!CD$264</f>
        <v>2.9003443199999999E-2</v>
      </c>
      <c r="AG26" s="75">
        <f>'[1]94Exp'!CE$264</f>
        <v>3.5335294399999995E-2</v>
      </c>
      <c r="AH26" s="75">
        <f>'[1]94Exp'!CF$264</f>
        <v>0.11385292309999999</v>
      </c>
      <c r="AI26" s="75">
        <f>'[1]94Exp'!CG$264</f>
        <v>2.2194743999999999E-2</v>
      </c>
      <c r="AJ26" s="75">
        <f>'[1]94Exp'!CH$264</f>
        <v>2.5112000000000003E-3</v>
      </c>
      <c r="AK26" s="75">
        <f>'[1]94Exp'!CI$264</f>
        <v>8.5409560000000006E-3</v>
      </c>
      <c r="AL26" s="75">
        <f>'[1]94Exp'!CJ$264</f>
        <v>3.2606165200000002E-2</v>
      </c>
      <c r="AM26" s="75">
        <f>'[1]94Exp'!CK$264</f>
        <v>6.9070496000000004E-3</v>
      </c>
      <c r="AN26" s="75">
        <f>'[1]94Exp'!CL$264</f>
        <v>8.9084388599999995E-2</v>
      </c>
      <c r="AO26" s="75">
        <f>'[1]94Exp'!CM$264</f>
        <v>5.1050207999999993E-2</v>
      </c>
      <c r="AP26" s="75">
        <f>'[1]94Exp'!CN$264</f>
        <v>2.5865593599999997E-2</v>
      </c>
      <c r="AQ26" s="75">
        <f>'[1]94Exp'!CO$264</f>
        <v>1.9337135999999998E-2</v>
      </c>
      <c r="AR26" s="75">
        <f>'[1]94Exp'!CP$264</f>
        <v>5.8055449999999996E-3</v>
      </c>
      <c r="AS26" s="75">
        <f>'[1]94Exp'!CQ$264</f>
        <v>2.1191449999999997E-2</v>
      </c>
      <c r="AT26" s="75">
        <f>'[1]94Exp'!CR$264</f>
        <v>2.4993801999999999E-3</v>
      </c>
      <c r="AU26" s="75">
        <f>'[1]94Exp'!CS$264</f>
        <v>2.7188489899999994E-2</v>
      </c>
      <c r="AV26" s="75">
        <f>'[1]94Exp'!CT$264</f>
        <v>0.21835508999999997</v>
      </c>
      <c r="AW26" s="75">
        <f>'[1]94Exp'!CU$264</f>
        <v>0.31707175849999997</v>
      </c>
      <c r="AX26" s="75">
        <f>'[1]94Exp'!CV$264</f>
        <v>0.18068405112857142</v>
      </c>
      <c r="AY26" s="75">
        <f>'[1]94Exp'!CW$264</f>
        <v>0</v>
      </c>
      <c r="AZ26" s="75">
        <f>'[1]94Exp'!CX$264</f>
        <v>0</v>
      </c>
      <c r="BA26" s="75">
        <f>'[1]94Exp'!CY$264</f>
        <v>0</v>
      </c>
      <c r="BB26" s="75">
        <f>'[1]94Exp'!CZ$264</f>
        <v>0</v>
      </c>
      <c r="BC26" s="75">
        <f>'[1]94Exp'!DA$264</f>
        <v>0</v>
      </c>
      <c r="BD26" s="165"/>
    </row>
    <row r="27" spans="2:56" ht="13.5" thickBot="1">
      <c r="B27" s="5" t="s">
        <v>10</v>
      </c>
      <c r="C27" s="104">
        <f t="shared" ref="C27:AB27" si="4">C18-SUM(C20:C26)</f>
        <v>2.5100000000007061E-6</v>
      </c>
      <c r="D27" s="105">
        <f t="shared" si="4"/>
        <v>4.3750000000000386E-6</v>
      </c>
      <c r="E27" s="105">
        <f t="shared" si="4"/>
        <v>5.044999999999529E-6</v>
      </c>
      <c r="F27" s="105">
        <f t="shared" si="4"/>
        <v>3.2903999999999399E-5</v>
      </c>
      <c r="G27" s="105">
        <f t="shared" si="4"/>
        <v>2.3947700000000096E-4</v>
      </c>
      <c r="H27" s="105">
        <f t="shared" si="4"/>
        <v>1.4488599999999859E-4</v>
      </c>
      <c r="I27" s="105">
        <f t="shared" si="4"/>
        <v>1.8900000000000514E-5</v>
      </c>
      <c r="J27" s="105">
        <f t="shared" si="4"/>
        <v>5.1523999999998973E-5</v>
      </c>
      <c r="K27" s="105">
        <f t="shared" si="4"/>
        <v>4.9662584880634172E-5</v>
      </c>
      <c r="L27" s="105">
        <f t="shared" si="4"/>
        <v>5.8110357142857061E-5</v>
      </c>
      <c r="M27" s="105">
        <f t="shared" si="4"/>
        <v>7.2569833333334388E-5</v>
      </c>
      <c r="N27" s="105">
        <f t="shared" si="4"/>
        <v>6.1619999999999731E-4</v>
      </c>
      <c r="O27" s="105">
        <f t="shared" si="4"/>
        <v>6.10579602350423E-4</v>
      </c>
      <c r="P27" s="105">
        <f t="shared" si="4"/>
        <v>4.7233651315786718E-5</v>
      </c>
      <c r="Q27" s="105">
        <f t="shared" si="4"/>
        <v>8.6933761904758877E-5</v>
      </c>
      <c r="R27" s="105">
        <f t="shared" si="4"/>
        <v>3.1687499999974444E-6</v>
      </c>
      <c r="S27" s="105">
        <f t="shared" si="4"/>
        <v>2.3623168949812867E-6</v>
      </c>
      <c r="T27" s="105">
        <f t="shared" si="4"/>
        <v>4.8837600436827874E-4</v>
      </c>
      <c r="U27" s="105">
        <f t="shared" si="4"/>
        <v>1.2663274761904736E-3</v>
      </c>
      <c r="V27" s="105">
        <f t="shared" si="4"/>
        <v>8.0421828947368351E-4</v>
      </c>
      <c r="W27" s="105">
        <f t="shared" si="4"/>
        <v>1.7471999999999995E-4</v>
      </c>
      <c r="X27" s="105">
        <f t="shared" si="4"/>
        <v>1.7471999999999995E-4</v>
      </c>
      <c r="Y27" s="105">
        <f t="shared" si="4"/>
        <v>1.7471999999999995E-4</v>
      </c>
      <c r="Z27" s="105">
        <f t="shared" si="4"/>
        <v>1.7471999999999995E-4</v>
      </c>
      <c r="AA27" s="105">
        <f t="shared" si="4"/>
        <v>1.7471999999999995E-4</v>
      </c>
      <c r="AB27" s="105">
        <f t="shared" si="4"/>
        <v>1.7471999999999995E-4</v>
      </c>
      <c r="AC27" s="164"/>
      <c r="AD27" s="106">
        <f t="shared" ref="AD27:BC27" si="5">AD18-SUM(AD20:AD26)</f>
        <v>0.2226280930218183</v>
      </c>
      <c r="AE27" s="107">
        <f t="shared" si="5"/>
        <v>0.10456011400000009</v>
      </c>
      <c r="AF27" s="107">
        <f t="shared" si="5"/>
        <v>5.0501163999999932E-2</v>
      </c>
      <c r="AG27" s="107">
        <f t="shared" si="5"/>
        <v>0.21925697244545495</v>
      </c>
      <c r="AH27" s="107">
        <f t="shared" si="5"/>
        <v>0.12902901487777796</v>
      </c>
      <c r="AI27" s="107">
        <f t="shared" si="5"/>
        <v>8.2731011900000428E-2</v>
      </c>
      <c r="AJ27" s="107">
        <f t="shared" si="5"/>
        <v>6.8242589999999881E-2</v>
      </c>
      <c r="AK27" s="107">
        <f t="shared" si="5"/>
        <v>5.3162090400000306E-2</v>
      </c>
      <c r="AL27" s="107">
        <f t="shared" si="5"/>
        <v>5.1056279000000426E-2</v>
      </c>
      <c r="AM27" s="107">
        <f t="shared" si="5"/>
        <v>0.63566106059999994</v>
      </c>
      <c r="AN27" s="107">
        <f t="shared" si="5"/>
        <v>1.1810626176999999</v>
      </c>
      <c r="AO27" s="107">
        <f t="shared" si="5"/>
        <v>1.3270075233999998</v>
      </c>
      <c r="AP27" s="107">
        <f t="shared" si="5"/>
        <v>0.47177543540000055</v>
      </c>
      <c r="AQ27" s="107">
        <f t="shared" si="5"/>
        <v>0.79962249464399804</v>
      </c>
      <c r="AR27" s="107">
        <f t="shared" si="5"/>
        <v>3.0184166407000008</v>
      </c>
      <c r="AS27" s="107">
        <f t="shared" si="5"/>
        <v>0.55523838479999732</v>
      </c>
      <c r="AT27" s="107">
        <f t="shared" si="5"/>
        <v>0.22478747789999964</v>
      </c>
      <c r="AU27" s="107">
        <f t="shared" si="5"/>
        <v>1.0542785349999981</v>
      </c>
      <c r="AV27" s="107">
        <f t="shared" si="5"/>
        <v>1.8138459858999996</v>
      </c>
      <c r="AW27" s="107">
        <f t="shared" si="5"/>
        <v>2.1617847990333328</v>
      </c>
      <c r="AX27" s="107">
        <f t="shared" si="5"/>
        <v>0.73017004987142897</v>
      </c>
      <c r="AY27" s="107">
        <f t="shared" si="5"/>
        <v>-4.1026495200000006E-2</v>
      </c>
      <c r="AZ27" s="107">
        <f t="shared" si="5"/>
        <v>-0.60560263280000004</v>
      </c>
      <c r="BA27" s="107">
        <f t="shared" si="5"/>
        <v>-1.1551274838000001</v>
      </c>
      <c r="BB27" s="107">
        <f t="shared" si="5"/>
        <v>-1.1507274240000001</v>
      </c>
      <c r="BC27" s="107">
        <f t="shared" si="5"/>
        <v>-0.34232725119999996</v>
      </c>
      <c r="BD27" s="165"/>
    </row>
    <row r="28" spans="2:56" ht="13" thickTop="1">
      <c r="AC28" s="28"/>
      <c r="AD28" s="28"/>
      <c r="AE28" s="28"/>
      <c r="AF28" s="28"/>
      <c r="AG28" s="28"/>
      <c r="AH28" s="28"/>
      <c r="AI28" s="28"/>
      <c r="AJ28" s="28"/>
      <c r="AK28" s="28"/>
      <c r="AL28" s="28"/>
      <c r="AM28" s="28"/>
      <c r="AN28" s="28"/>
      <c r="AO28" s="28"/>
      <c r="AP28" s="28"/>
      <c r="AQ28" s="28"/>
      <c r="AR28" s="28"/>
      <c r="AS28" s="28"/>
      <c r="AT28" s="28"/>
      <c r="AU28" s="28"/>
      <c r="AV28" s="28"/>
      <c r="AW28" s="28"/>
      <c r="AX28" s="28"/>
      <c r="AY28" s="28"/>
      <c r="AZ28" s="28"/>
      <c r="BA28" s="28"/>
      <c r="BB28" s="28"/>
      <c r="BC28" s="28"/>
    </row>
  </sheetData>
  <mergeCells count="10">
    <mergeCell ref="B3:B4"/>
    <mergeCell ref="C3:AB3"/>
    <mergeCell ref="C4:AB4"/>
    <mergeCell ref="C2:BC2"/>
    <mergeCell ref="AD3:BC3"/>
    <mergeCell ref="AD4:BC4"/>
    <mergeCell ref="C6:AB6"/>
    <mergeCell ref="C17:AB17"/>
    <mergeCell ref="AD17:BC17"/>
    <mergeCell ref="AD6:BC6"/>
  </mergeCells>
  <phoneticPr fontId="2" type="noConversion"/>
  <pageMargins left="0.75" right="0.75" top="1" bottom="1" header="0.5" footer="0.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D65"/>
  <sheetViews>
    <sheetView workbookViewId="0">
      <pane xSplit="2" ySplit="6" topLeftCell="C7" activePane="bottomRight" state="frozen"/>
      <selection activeCell="B3" sqref="B3:B5"/>
      <selection pane="topRight" activeCell="B3" sqref="B3:B5"/>
      <selection pane="bottomLeft" activeCell="B3" sqref="B3:B5"/>
      <selection pane="bottomRight" activeCell="B3" sqref="B3:B5"/>
    </sheetView>
  </sheetViews>
  <sheetFormatPr defaultRowHeight="12.5"/>
  <cols>
    <col min="1" max="1" width="1.7265625" customWidth="1"/>
    <col min="2" max="2" width="20.7265625" customWidth="1"/>
    <col min="3" max="22" width="5.7265625" customWidth="1"/>
    <col min="23" max="28" width="5.7265625" hidden="1" customWidth="1"/>
    <col min="29" max="29" width="1.7265625" customWidth="1"/>
    <col min="30" max="49" width="5.7265625" style="28" customWidth="1"/>
    <col min="50" max="55" width="5.7265625" style="28" hidden="1" customWidth="1"/>
  </cols>
  <sheetData>
    <row r="1" spans="1:56" ht="9" customHeight="1" thickBot="1"/>
    <row r="2" spans="1:56" ht="20" customHeight="1" thickTop="1" thickBot="1">
      <c r="A2" s="36">
        <v>1</v>
      </c>
      <c r="B2" s="25"/>
      <c r="C2" s="256" t="s">
        <v>51</v>
      </c>
      <c r="D2" s="257"/>
      <c r="E2" s="257"/>
      <c r="F2" s="257"/>
      <c r="G2" s="257"/>
      <c r="H2" s="257"/>
      <c r="I2" s="257"/>
      <c r="J2" s="257"/>
      <c r="K2" s="257"/>
      <c r="L2" s="257"/>
      <c r="M2" s="257"/>
      <c r="N2" s="257"/>
      <c r="O2" s="257"/>
      <c r="P2" s="257"/>
      <c r="Q2" s="257"/>
      <c r="R2" s="257"/>
      <c r="S2" s="257"/>
      <c r="T2" s="257"/>
      <c r="U2" s="257"/>
      <c r="V2" s="257"/>
      <c r="W2" s="257"/>
      <c r="X2" s="257"/>
      <c r="Y2" s="257"/>
      <c r="Z2" s="257"/>
      <c r="AA2" s="257"/>
      <c r="AB2" s="257"/>
      <c r="AC2" s="257"/>
      <c r="AD2" s="257"/>
      <c r="AE2" s="257"/>
      <c r="AF2" s="257"/>
      <c r="AG2" s="257"/>
      <c r="AH2" s="257"/>
      <c r="AI2" s="257"/>
      <c r="AJ2" s="257"/>
      <c r="AK2" s="257"/>
      <c r="AL2" s="257"/>
      <c r="AM2" s="257"/>
      <c r="AN2" s="257"/>
      <c r="AO2" s="257"/>
      <c r="AP2" s="257"/>
      <c r="AQ2" s="257"/>
      <c r="AR2" s="257"/>
      <c r="AS2" s="257"/>
      <c r="AT2" s="257"/>
      <c r="AU2" s="257"/>
      <c r="AV2" s="257"/>
      <c r="AW2" s="257"/>
      <c r="AX2" s="257"/>
      <c r="AY2" s="257"/>
      <c r="AZ2" s="257"/>
      <c r="BA2" s="257"/>
      <c r="BB2" s="257"/>
      <c r="BC2" s="258"/>
      <c r="BD2" s="165"/>
    </row>
    <row r="3" spans="1:56" ht="16" thickTop="1">
      <c r="B3" s="274" t="s">
        <v>75</v>
      </c>
      <c r="C3" s="277" t="s">
        <v>38</v>
      </c>
      <c r="D3" s="278"/>
      <c r="E3" s="278"/>
      <c r="F3" s="278"/>
      <c r="G3" s="278"/>
      <c r="H3" s="278"/>
      <c r="I3" s="278"/>
      <c r="J3" s="278"/>
      <c r="K3" s="278"/>
      <c r="L3" s="278"/>
      <c r="M3" s="278"/>
      <c r="N3" s="278"/>
      <c r="O3" s="278"/>
      <c r="P3" s="278"/>
      <c r="Q3" s="278"/>
      <c r="R3" s="278"/>
      <c r="S3" s="278"/>
      <c r="T3" s="278"/>
      <c r="U3" s="278"/>
      <c r="V3" s="278"/>
      <c r="W3" s="278"/>
      <c r="X3" s="278"/>
      <c r="Y3" s="278"/>
      <c r="Z3" s="278"/>
      <c r="AA3" s="278"/>
      <c r="AB3" s="278"/>
      <c r="AC3" s="161"/>
      <c r="AD3" s="259" t="s">
        <v>4</v>
      </c>
      <c r="AE3" s="260"/>
      <c r="AF3" s="260"/>
      <c r="AG3" s="260"/>
      <c r="AH3" s="260"/>
      <c r="AI3" s="260"/>
      <c r="AJ3" s="260"/>
      <c r="AK3" s="260"/>
      <c r="AL3" s="260"/>
      <c r="AM3" s="260"/>
      <c r="AN3" s="260"/>
      <c r="AO3" s="260"/>
      <c r="AP3" s="260"/>
      <c r="AQ3" s="260"/>
      <c r="AR3" s="260"/>
      <c r="AS3" s="260"/>
      <c r="AT3" s="260"/>
      <c r="AU3" s="260"/>
      <c r="AV3" s="260"/>
      <c r="AW3" s="260"/>
      <c r="AX3" s="260"/>
      <c r="AY3" s="260"/>
      <c r="AZ3" s="260"/>
      <c r="BA3" s="260"/>
      <c r="BB3" s="260"/>
      <c r="BC3" s="261"/>
      <c r="BD3" s="165"/>
    </row>
    <row r="4" spans="1:56" ht="13" thickBot="1">
      <c r="B4" s="275"/>
      <c r="C4" s="279" t="s">
        <v>3</v>
      </c>
      <c r="D4" s="280"/>
      <c r="E4" s="280"/>
      <c r="F4" s="280"/>
      <c r="G4" s="280"/>
      <c r="H4" s="280"/>
      <c r="I4" s="280"/>
      <c r="J4" s="280"/>
      <c r="K4" s="280"/>
      <c r="L4" s="280"/>
      <c r="M4" s="280"/>
      <c r="N4" s="280"/>
      <c r="O4" s="280"/>
      <c r="P4" s="280"/>
      <c r="Q4" s="280"/>
      <c r="R4" s="280"/>
      <c r="S4" s="280"/>
      <c r="T4" s="280"/>
      <c r="U4" s="280"/>
      <c r="V4" s="280"/>
      <c r="W4" s="280"/>
      <c r="X4" s="280"/>
      <c r="Y4" s="280"/>
      <c r="Z4" s="280"/>
      <c r="AA4" s="280"/>
      <c r="AB4" s="280"/>
      <c r="AC4" s="3"/>
      <c r="AD4" s="262" t="s">
        <v>48</v>
      </c>
      <c r="AE4" s="263"/>
      <c r="AF4" s="263"/>
      <c r="AG4" s="263"/>
      <c r="AH4" s="263"/>
      <c r="AI4" s="263"/>
      <c r="AJ4" s="263"/>
      <c r="AK4" s="263"/>
      <c r="AL4" s="263"/>
      <c r="AM4" s="263"/>
      <c r="AN4" s="263"/>
      <c r="AO4" s="263"/>
      <c r="AP4" s="263"/>
      <c r="AQ4" s="263"/>
      <c r="AR4" s="263"/>
      <c r="AS4" s="263"/>
      <c r="AT4" s="263"/>
      <c r="AU4" s="263"/>
      <c r="AV4" s="263"/>
      <c r="AW4" s="263"/>
      <c r="AX4" s="263"/>
      <c r="AY4" s="263"/>
      <c r="AZ4" s="263"/>
      <c r="BA4" s="263"/>
      <c r="BB4" s="263"/>
      <c r="BC4" s="264"/>
      <c r="BD4" s="165"/>
    </row>
    <row r="5" spans="1:56" ht="20" customHeight="1" thickTop="1" thickBot="1">
      <c r="B5" s="276"/>
      <c r="C5" s="37">
        <v>2000</v>
      </c>
      <c r="D5" s="38">
        <f>1+C5</f>
        <v>2001</v>
      </c>
      <c r="E5" s="38">
        <f t="shared" ref="E5:AB5" si="0">1+D5</f>
        <v>2002</v>
      </c>
      <c r="F5" s="38">
        <f t="shared" si="0"/>
        <v>2003</v>
      </c>
      <c r="G5" s="38">
        <f t="shared" si="0"/>
        <v>2004</v>
      </c>
      <c r="H5" s="38">
        <f t="shared" si="0"/>
        <v>2005</v>
      </c>
      <c r="I5" s="38">
        <f t="shared" si="0"/>
        <v>2006</v>
      </c>
      <c r="J5" s="38">
        <f t="shared" si="0"/>
        <v>2007</v>
      </c>
      <c r="K5" s="38">
        <f t="shared" si="0"/>
        <v>2008</v>
      </c>
      <c r="L5" s="38">
        <f t="shared" si="0"/>
        <v>2009</v>
      </c>
      <c r="M5" s="38">
        <f t="shared" si="0"/>
        <v>2010</v>
      </c>
      <c r="N5" s="38">
        <f t="shared" si="0"/>
        <v>2011</v>
      </c>
      <c r="O5" s="38">
        <f t="shared" si="0"/>
        <v>2012</v>
      </c>
      <c r="P5" s="38">
        <f t="shared" si="0"/>
        <v>2013</v>
      </c>
      <c r="Q5" s="38">
        <f t="shared" si="0"/>
        <v>2014</v>
      </c>
      <c r="R5" s="38">
        <f t="shared" si="0"/>
        <v>2015</v>
      </c>
      <c r="S5" s="38">
        <f t="shared" si="0"/>
        <v>2016</v>
      </c>
      <c r="T5" s="38">
        <f t="shared" si="0"/>
        <v>2017</v>
      </c>
      <c r="U5" s="38">
        <f t="shared" si="0"/>
        <v>2018</v>
      </c>
      <c r="V5" s="38">
        <f t="shared" si="0"/>
        <v>2019</v>
      </c>
      <c r="W5" s="38">
        <f t="shared" si="0"/>
        <v>2020</v>
      </c>
      <c r="X5" s="38">
        <f t="shared" si="0"/>
        <v>2021</v>
      </c>
      <c r="Y5" s="38">
        <f t="shared" si="0"/>
        <v>2022</v>
      </c>
      <c r="Z5" s="38">
        <f t="shared" si="0"/>
        <v>2023</v>
      </c>
      <c r="AA5" s="38">
        <f t="shared" si="0"/>
        <v>2024</v>
      </c>
      <c r="AB5" s="39">
        <f t="shared" si="0"/>
        <v>2025</v>
      </c>
      <c r="AC5" s="40"/>
      <c r="AD5" s="37">
        <v>2000</v>
      </c>
      <c r="AE5" s="38">
        <f>1+AD5</f>
        <v>2001</v>
      </c>
      <c r="AF5" s="38">
        <f t="shared" ref="AF5:BC5" si="1">1+AE5</f>
        <v>2002</v>
      </c>
      <c r="AG5" s="38">
        <f t="shared" si="1"/>
        <v>2003</v>
      </c>
      <c r="AH5" s="38">
        <f t="shared" si="1"/>
        <v>2004</v>
      </c>
      <c r="AI5" s="38">
        <f t="shared" si="1"/>
        <v>2005</v>
      </c>
      <c r="AJ5" s="38">
        <f t="shared" si="1"/>
        <v>2006</v>
      </c>
      <c r="AK5" s="38">
        <f t="shared" si="1"/>
        <v>2007</v>
      </c>
      <c r="AL5" s="38">
        <f t="shared" si="1"/>
        <v>2008</v>
      </c>
      <c r="AM5" s="38">
        <f t="shared" si="1"/>
        <v>2009</v>
      </c>
      <c r="AN5" s="38">
        <f t="shared" si="1"/>
        <v>2010</v>
      </c>
      <c r="AO5" s="38">
        <f t="shared" si="1"/>
        <v>2011</v>
      </c>
      <c r="AP5" s="38">
        <f t="shared" si="1"/>
        <v>2012</v>
      </c>
      <c r="AQ5" s="38">
        <f t="shared" si="1"/>
        <v>2013</v>
      </c>
      <c r="AR5" s="38">
        <f t="shared" si="1"/>
        <v>2014</v>
      </c>
      <c r="AS5" s="38">
        <f t="shared" si="1"/>
        <v>2015</v>
      </c>
      <c r="AT5" s="38">
        <f t="shared" si="1"/>
        <v>2016</v>
      </c>
      <c r="AU5" s="38">
        <f t="shared" si="1"/>
        <v>2017</v>
      </c>
      <c r="AV5" s="38">
        <f t="shared" si="1"/>
        <v>2018</v>
      </c>
      <c r="AW5" s="38">
        <f t="shared" si="1"/>
        <v>2019</v>
      </c>
      <c r="AX5" s="38">
        <f t="shared" si="1"/>
        <v>2020</v>
      </c>
      <c r="AY5" s="38">
        <f t="shared" si="1"/>
        <v>2021</v>
      </c>
      <c r="AZ5" s="38">
        <f t="shared" si="1"/>
        <v>2022</v>
      </c>
      <c r="BA5" s="38">
        <f t="shared" si="1"/>
        <v>2023</v>
      </c>
      <c r="BB5" s="38">
        <f t="shared" si="1"/>
        <v>2024</v>
      </c>
      <c r="BC5" s="38">
        <f t="shared" si="1"/>
        <v>2025</v>
      </c>
      <c r="BD5" s="165"/>
    </row>
    <row r="6" spans="1:56" ht="20" customHeight="1" thickTop="1" thickBot="1">
      <c r="B6" s="23" t="s">
        <v>11</v>
      </c>
      <c r="C6" s="51">
        <f>1/$A$2*[1]CoreVPAExp!BB$263</f>
        <v>1.20657803E-2</v>
      </c>
      <c r="D6" s="52">
        <f>1/$A$2*[1]CoreVPAExp!BC$263</f>
        <v>2.8273589440000003E-2</v>
      </c>
      <c r="E6" s="52">
        <f>1/$A$2*[1]CoreVPAExp!BD$263</f>
        <v>2.2531893040000001E-2</v>
      </c>
      <c r="F6" s="52">
        <f>1/$A$2*[1]CoreVPAExp!BE$263</f>
        <v>1.7008994999999999E-2</v>
      </c>
      <c r="G6" s="52">
        <f>1/$A$2*[1]CoreVPAExp!BF$263</f>
        <v>1.3170313186000001E-2</v>
      </c>
      <c r="H6" s="52">
        <f>1/$A$2*[1]CoreVPAExp!BG$263</f>
        <v>1.6998110612000003E-2</v>
      </c>
      <c r="I6" s="52">
        <f>1/$A$2*[1]CoreVPAExp!BH$263</f>
        <v>2.4213023959333339E-2</v>
      </c>
      <c r="J6" s="52">
        <f>1/$A$2*[1]CoreVPAExp!BI$263</f>
        <v>2.4414579840000002E-2</v>
      </c>
      <c r="K6" s="52">
        <f>1/$A$2*[1]CoreVPAExp!BJ$263</f>
        <v>2.5611402599999996E-2</v>
      </c>
      <c r="L6" s="52">
        <f>1/$A$2*[1]CoreVPAExp!BK$263</f>
        <v>3.4757014400000001E-2</v>
      </c>
      <c r="M6" s="52">
        <f>1/$A$2*[1]CoreVPAExp!BL$263</f>
        <v>5.4018434506760332E-2</v>
      </c>
      <c r="N6" s="52">
        <f>1/$A$2*[1]CoreVPAExp!BM$263</f>
        <v>8.9012346996000025E-2</v>
      </c>
      <c r="O6" s="52">
        <f>1/$A$2*[1]CoreVPAExp!BN$263</f>
        <v>0.13049655491600001</v>
      </c>
      <c r="P6" s="52">
        <f>1/$A$2*[1]CoreVPAExp!BO$263</f>
        <v>0.14319589845733335</v>
      </c>
      <c r="Q6" s="52">
        <f>1/$A$2*[1]CoreVPAExp!BP$263</f>
        <v>0.22530669154870422</v>
      </c>
      <c r="R6" s="52">
        <f>1/$A$2*[1]CoreVPAExp!BQ$263</f>
        <v>0.25932661613912011</v>
      </c>
      <c r="S6" s="52">
        <f>1/$A$2*[1]CoreVPAExp!BR$263</f>
        <v>0.30349763226927623</v>
      </c>
      <c r="T6" s="52">
        <f>1/$A$2*[1]CoreVPAExp!BS$263</f>
        <v>0.47907736693685615</v>
      </c>
      <c r="U6" s="52">
        <f>1/$A$2*[1]CoreVPAExp!BT$263</f>
        <v>0.54857228373807199</v>
      </c>
      <c r="V6" s="52">
        <f>1/$A$2*[1]CoreVPAExp!BU$263</f>
        <v>0.46884711050433614</v>
      </c>
      <c r="W6" s="52">
        <f>1/$A$2*[1]CoreVPAExp!BV$263</f>
        <v>0.39017688637866665</v>
      </c>
      <c r="X6" s="52">
        <f>1/$A$2*[1]CoreVPAExp!BW$263</f>
        <v>0.37961010186799998</v>
      </c>
      <c r="Y6" s="52">
        <f>1/$A$2*[1]CoreVPAExp!BX$263</f>
        <v>3.8998E-4</v>
      </c>
      <c r="Z6" s="52">
        <f>1/$A$2*[1]CoreVPAExp!BY$263</f>
        <v>3.8998E-4</v>
      </c>
      <c r="AA6" s="52">
        <f>1/$A$2*[1]CoreVPAExp!BZ$263</f>
        <v>3.8998E-4</v>
      </c>
      <c r="AB6" s="170">
        <f>1/$A$2*[1]CoreVPAExp!CA$263</f>
        <v>3.8998E-4</v>
      </c>
      <c r="AC6" s="100"/>
      <c r="AD6" s="179">
        <f>[1]CoreVPAExp!CB$263</f>
        <v>2.3519405940942288</v>
      </c>
      <c r="AE6" s="66">
        <f>[1]CoreVPAExp!CC$263</f>
        <v>4.8024481667999988</v>
      </c>
      <c r="AF6" s="66">
        <f>[1]CoreVPAExp!CD$263</f>
        <v>4.6384140127545308</v>
      </c>
      <c r="AG6" s="66">
        <f>[1]CoreVPAExp!CE$263</f>
        <v>3.3391735752270018</v>
      </c>
      <c r="AH6" s="66">
        <f>[1]CoreVPAExp!CF$263</f>
        <v>3.2165724704079013</v>
      </c>
      <c r="AI6" s="66">
        <f>[1]CoreVPAExp!CG$263</f>
        <v>4.7842790494880827</v>
      </c>
      <c r="AJ6" s="66">
        <f>[1]CoreVPAExp!CH$263</f>
        <v>6.3499423100461145</v>
      </c>
      <c r="AK6" s="66">
        <f>[1]CoreVPAExp!CI$263</f>
        <v>6.998586812134401</v>
      </c>
      <c r="AL6" s="66">
        <f>[1]CoreVPAExp!CJ$263</f>
        <v>8.9776093139598885</v>
      </c>
      <c r="AM6" s="66">
        <f>[1]CoreVPAExp!CK$263</f>
        <v>9.9326340153146138</v>
      </c>
      <c r="AN6" s="66">
        <f>[1]CoreVPAExp!CL$263</f>
        <v>15.724390883266382</v>
      </c>
      <c r="AO6" s="66">
        <f>[1]CoreVPAExp!CM$263</f>
        <v>24.989733369451887</v>
      </c>
      <c r="AP6" s="66">
        <f>[1]CoreVPAExp!CN$263</f>
        <v>44.719058434284982</v>
      </c>
      <c r="AQ6" s="66">
        <f>[1]CoreVPAExp!CO$263</f>
        <v>51.648070878382939</v>
      </c>
      <c r="AR6" s="66">
        <f>[1]CoreVPAExp!CP$263</f>
        <v>87.059740602396147</v>
      </c>
      <c r="AS6" s="66">
        <f>[1]CoreVPAExp!CQ$263</f>
        <v>92.972071114212909</v>
      </c>
      <c r="AT6" s="66">
        <f>[1]CoreVPAExp!CR$263</f>
        <v>98.60908000421739</v>
      </c>
      <c r="AU6" s="66">
        <f>[1]CoreVPAExp!CS$263</f>
        <v>131.63367839817752</v>
      </c>
      <c r="AV6" s="66">
        <f>[1]CoreVPAExp!CT$263</f>
        <v>156.34546264649245</v>
      </c>
      <c r="AW6" s="66">
        <f>[1]CoreVPAExp!CU$263</f>
        <v>129.19673954374119</v>
      </c>
      <c r="AX6" s="66">
        <f>[1]CoreVPAExp!CV$263</f>
        <v>99.360277906945356</v>
      </c>
      <c r="AY6" s="66">
        <f>[1]CoreVPAExp!CW$263</f>
        <v>0</v>
      </c>
      <c r="AZ6" s="66">
        <f>[1]CoreVPAExp!CX$263</f>
        <v>9.0564363999999994E-3</v>
      </c>
      <c r="BA6" s="66">
        <f>[1]CoreVPAExp!CY$263</f>
        <v>1.9364436799999999E-2</v>
      </c>
      <c r="BB6" s="66">
        <f>[1]CoreVPAExp!CZ$263</f>
        <v>1.2165648000000001E-2</v>
      </c>
      <c r="BC6" s="66">
        <f>[1]CoreVPAExp!DA$263</f>
        <v>2.0119011199999998E-2</v>
      </c>
      <c r="BD6" s="165"/>
    </row>
    <row r="7" spans="1:56" ht="17.149999999999999" customHeight="1" thickTop="1">
      <c r="B7" s="54" t="s">
        <v>49</v>
      </c>
      <c r="C7" s="58">
        <f>1/$A$2*[1]CoreVPAExp!BB$266</f>
        <v>0</v>
      </c>
      <c r="D7" s="46">
        <f>1/$A$2*[1]CoreVPAExp!BC$266</f>
        <v>0</v>
      </c>
      <c r="E7" s="46">
        <f>1/$A$2*[1]CoreVPAExp!BD$266</f>
        <v>0</v>
      </c>
      <c r="F7" s="46">
        <f>1/$A$2*[1]CoreVPAExp!BE$266</f>
        <v>5.6058799999999993E-5</v>
      </c>
      <c r="G7" s="46">
        <f>1/$A$2*[1]CoreVPAExp!BF$266</f>
        <v>0</v>
      </c>
      <c r="H7" s="46">
        <f>1/$A$2*[1]CoreVPAExp!BG$266</f>
        <v>0</v>
      </c>
      <c r="I7" s="46">
        <f>1/$A$2*[1]CoreVPAExp!BH$266</f>
        <v>0</v>
      </c>
      <c r="J7" s="46">
        <f>1/$A$2*[1]CoreVPAExp!BI$266</f>
        <v>0</v>
      </c>
      <c r="K7" s="46">
        <f>1/$A$2*[1]CoreVPAExp!BJ$266</f>
        <v>0</v>
      </c>
      <c r="L7" s="46">
        <f>1/$A$2*[1]CoreVPAExp!BK$266</f>
        <v>0</v>
      </c>
      <c r="M7" s="46">
        <f>1/$A$2*[1]CoreVPAExp!BL$266</f>
        <v>0</v>
      </c>
      <c r="N7" s="46">
        <f>1/$A$2*[1]CoreVPAExp!BM$266</f>
        <v>0</v>
      </c>
      <c r="O7" s="46">
        <f>1/$A$2*[1]CoreVPAExp!BN$266</f>
        <v>0</v>
      </c>
      <c r="P7" s="46">
        <f>1/$A$2*[1]CoreVPAExp!BO$266</f>
        <v>3.5749999999999997E-7</v>
      </c>
      <c r="Q7" s="46">
        <f>1/$A$2*[1]CoreVPAExp!BP$266</f>
        <v>0</v>
      </c>
      <c r="R7" s="46">
        <f>1/$A$2*[1]CoreVPAExp!BQ$266</f>
        <v>1.2698000000000001E-4</v>
      </c>
      <c r="S7" s="46">
        <f>1/$A$2*[1]CoreVPAExp!BR$266</f>
        <v>6.2605199999999999E-4</v>
      </c>
      <c r="T7" s="46">
        <f>1/$A$2*[1]CoreVPAExp!BS$266</f>
        <v>6.9775999999999991E-5</v>
      </c>
      <c r="U7" s="46">
        <f>1/$A$2*[1]CoreVPAExp!BT$266</f>
        <v>3.7419999999999999E-4</v>
      </c>
      <c r="V7" s="46">
        <f>1/$A$2*[1]CoreVPAExp!BU$266</f>
        <v>0</v>
      </c>
      <c r="W7" s="46">
        <f>1/$A$2*[1]CoreVPAExp!BV$266</f>
        <v>4.4589999999999999E-7</v>
      </c>
      <c r="X7" s="46">
        <f>1/$A$2*[1]CoreVPAExp!BW$266</f>
        <v>0</v>
      </c>
      <c r="Y7" s="46">
        <f>1/$A$2*[1]CoreVPAExp!BX$266</f>
        <v>0</v>
      </c>
      <c r="Z7" s="46">
        <f>1/$A$2*[1]CoreVPAExp!BY$266</f>
        <v>0</v>
      </c>
      <c r="AA7" s="46">
        <f>1/$A$2*[1]CoreVPAExp!BZ$266</f>
        <v>0</v>
      </c>
      <c r="AB7" s="171">
        <f>1/$A$2*[1]CoreVPAExp!CA$266</f>
        <v>0</v>
      </c>
      <c r="AC7" s="100"/>
      <c r="AD7" s="179">
        <f>[1]CoreVPAExp!CB$266</f>
        <v>0</v>
      </c>
      <c r="AE7" s="66">
        <f>[1]CoreVPAExp!CC$266</f>
        <v>0</v>
      </c>
      <c r="AF7" s="66">
        <f>[1]CoreVPAExp!CD$266</f>
        <v>0</v>
      </c>
      <c r="AG7" s="66">
        <f>[1]CoreVPAExp!CE$266</f>
        <v>9.1819999999999992E-3</v>
      </c>
      <c r="AH7" s="66">
        <f>[1]CoreVPAExp!CF$266</f>
        <v>0</v>
      </c>
      <c r="AI7" s="66">
        <f>[1]CoreVPAExp!CG$266</f>
        <v>0</v>
      </c>
      <c r="AJ7" s="66">
        <f>[1]CoreVPAExp!CH$266</f>
        <v>0</v>
      </c>
      <c r="AK7" s="66">
        <f>[1]CoreVPAExp!CI$266</f>
        <v>0</v>
      </c>
      <c r="AL7" s="66">
        <f>[1]CoreVPAExp!CJ$266</f>
        <v>0</v>
      </c>
      <c r="AM7" s="66">
        <f>[1]CoreVPAExp!CK$266</f>
        <v>0</v>
      </c>
      <c r="AN7" s="66">
        <f>[1]CoreVPAExp!CL$266</f>
        <v>0</v>
      </c>
      <c r="AO7" s="66">
        <f>[1]CoreVPAExp!CM$266</f>
        <v>0</v>
      </c>
      <c r="AP7" s="66">
        <f>[1]CoreVPAExp!CN$266</f>
        <v>0</v>
      </c>
      <c r="AQ7" s="66">
        <f>[1]CoreVPAExp!CO$266</f>
        <v>1.4300000000000001E-4</v>
      </c>
      <c r="AR7" s="66">
        <f>[1]CoreVPAExp!CP$266</f>
        <v>0</v>
      </c>
      <c r="AS7" s="66" t="s">
        <v>84</v>
      </c>
      <c r="AT7" s="66">
        <f>[1]CoreVPAExp!CR$266</f>
        <v>0.116005</v>
      </c>
      <c r="AU7" s="66">
        <f>[1]CoreVPAExp!CS$266</f>
        <v>1.5106E-2</v>
      </c>
      <c r="AV7" s="66">
        <f>[1]CoreVPAExp!CT$266</f>
        <v>3.7419999999999995E-2</v>
      </c>
      <c r="AW7" s="66">
        <f>[1]CoreVPAExp!CU$266</f>
        <v>0</v>
      </c>
      <c r="AX7" s="66">
        <f>[1]CoreVPAExp!CV$266</f>
        <v>9.7999999999999997E-5</v>
      </c>
      <c r="AY7" s="66">
        <f>[1]CoreVPAExp!CW$266</f>
        <v>0</v>
      </c>
      <c r="AZ7" s="66">
        <f>[1]CoreVPAExp!CX$266</f>
        <v>0</v>
      </c>
      <c r="BA7" s="66">
        <f>[1]CoreVPAExp!CY$266</f>
        <v>0</v>
      </c>
      <c r="BB7" s="66">
        <f>[1]CoreVPAExp!CZ$266</f>
        <v>0</v>
      </c>
      <c r="BC7" s="66">
        <f>[1]CoreVPAExp!DA$266</f>
        <v>0</v>
      </c>
      <c r="BD7" s="165"/>
    </row>
    <row r="8" spans="1:56" ht="17.149999999999999" customHeight="1">
      <c r="B8" s="55" t="s">
        <v>40</v>
      </c>
      <c r="C8" s="56">
        <f>1/$A$2*[1]CoreVPAExp!BB$268</f>
        <v>5.3247400000000001E-4</v>
      </c>
      <c r="D8" s="57">
        <f>1/$A$2*[1]CoreVPAExp!BC$268</f>
        <v>9.0737200000000004E-4</v>
      </c>
      <c r="E8" s="57">
        <f>1/$A$2*[1]CoreVPAExp!BD$268</f>
        <v>8.4297303999999996E-4</v>
      </c>
      <c r="F8" s="57">
        <f>1/$A$2*[1]CoreVPAExp!BE$268</f>
        <v>3.0812600000000002E-3</v>
      </c>
      <c r="G8" s="57">
        <f>1/$A$2*[1]CoreVPAExp!BF$268</f>
        <v>1.8673520399999999E-3</v>
      </c>
      <c r="H8" s="57">
        <f>1/$A$2*[1]CoreVPAExp!BG$268</f>
        <v>1.9997722E-3</v>
      </c>
      <c r="I8" s="57">
        <f>1/$A$2*[1]CoreVPAExp!BH$268</f>
        <v>2.02281908E-3</v>
      </c>
      <c r="J8" s="57">
        <f>1/$A$2*[1]CoreVPAExp!BI$268</f>
        <v>1.3509950400000003E-3</v>
      </c>
      <c r="K8" s="57">
        <f>1/$A$2*[1]CoreVPAExp!BJ$268</f>
        <v>8.8065999999999991E-4</v>
      </c>
      <c r="L8" s="57">
        <f>1/$A$2*[1]CoreVPAExp!BK$268</f>
        <v>7.3546000000000006E-4</v>
      </c>
      <c r="M8" s="57">
        <f>1/$A$2*[1]CoreVPAExp!BL$268</f>
        <v>1.4767599999999997E-3</v>
      </c>
      <c r="N8" s="57">
        <f>1/$A$2*[1]CoreVPAExp!BM$268</f>
        <v>1.17476E-3</v>
      </c>
      <c r="O8" s="57">
        <f>1/$A$2*[1]CoreVPAExp!BN$268</f>
        <v>9.3001999999999994E-4</v>
      </c>
      <c r="P8" s="57">
        <f>1/$A$2*[1]CoreVPAExp!BO$268</f>
        <v>1.6365513999999999E-3</v>
      </c>
      <c r="Q8" s="57">
        <f>1/$A$2*[1]CoreVPAExp!BP$268</f>
        <v>1.3431600000000001E-3</v>
      </c>
      <c r="R8" s="57">
        <f>1/$A$2*[1]CoreVPAExp!BQ$268</f>
        <v>1.3616694719999999E-3</v>
      </c>
      <c r="S8" s="57">
        <f>1/$A$2*[1]CoreVPAExp!BR$268</f>
        <v>1.3614050360000001E-3</v>
      </c>
      <c r="T8" s="57">
        <f>1/$A$2*[1]CoreVPAExp!BS$268</f>
        <v>1.5592647999999997E-3</v>
      </c>
      <c r="U8" s="57">
        <f>1/$A$2*[1]CoreVPAExp!BT$268</f>
        <v>8.3010000000000007E-4</v>
      </c>
      <c r="V8" s="21">
        <f>1/$A$2*[1]CoreVPAExp!BU$268</f>
        <v>2.2932E-3</v>
      </c>
      <c r="W8" s="21">
        <f>1/$A$2*[1]CoreVPAExp!BV$268</f>
        <v>1.90420678E-3</v>
      </c>
      <c r="X8" s="21">
        <f>1/$A$2*[1]CoreVPAExp!BW$268</f>
        <v>0</v>
      </c>
      <c r="Y8" s="21">
        <f>1/$A$2*[1]CoreVPAExp!BX$268</f>
        <v>0</v>
      </c>
      <c r="Z8" s="21">
        <f>1/$A$2*[1]CoreVPAExp!BY$268</f>
        <v>0</v>
      </c>
      <c r="AA8" s="21">
        <f>1/$A$2*[1]CoreVPAExp!BZ$268</f>
        <v>0</v>
      </c>
      <c r="AB8" s="235">
        <f>1/$A$2*[1]CoreVPAExp!CA$268</f>
        <v>0</v>
      </c>
      <c r="AC8" s="12"/>
      <c r="AD8" s="180">
        <f>[1]CoreVPAExp!CB$268</f>
        <v>0.143622</v>
      </c>
      <c r="AE8" s="49">
        <f>[1]CoreVPAExp!CC$268</f>
        <v>0.25107099999999999</v>
      </c>
      <c r="AF8" s="49">
        <f>[1]CoreVPAExp!CD$268</f>
        <v>0.14308600000000002</v>
      </c>
      <c r="AG8" s="49">
        <f>[1]CoreVPAExp!CE$268</f>
        <v>0.40699999999999997</v>
      </c>
      <c r="AH8" s="49">
        <f>[1]CoreVPAExp!CF$268</f>
        <v>0.27623836480000002</v>
      </c>
      <c r="AI8" s="49">
        <f>[1]CoreVPAExp!CG$268</f>
        <v>0.49419099999999999</v>
      </c>
      <c r="AJ8" s="49">
        <f>[1]CoreVPAExp!CH$268</f>
        <v>0.4645979999999999</v>
      </c>
      <c r="AK8" s="49">
        <f>[1]CoreVPAExp!CI$268</f>
        <v>0.39683099999999993</v>
      </c>
      <c r="AL8" s="49">
        <f>[1]CoreVPAExp!CJ$268</f>
        <v>0.28229399999999999</v>
      </c>
      <c r="AM8" s="49">
        <f>[1]CoreVPAExp!CK$268</f>
        <v>0.27542999999999995</v>
      </c>
      <c r="AN8" s="49">
        <f>[1]CoreVPAExp!CL$268</f>
        <v>0.58362599999999998</v>
      </c>
      <c r="AO8" s="49">
        <f>[1]CoreVPAExp!CM$268</f>
        <v>0.47978100000000001</v>
      </c>
      <c r="AP8" s="49">
        <f>[1]CoreVPAExp!CN$268</f>
        <v>0.44844199999999995</v>
      </c>
      <c r="AQ8" s="49">
        <f>[1]CoreVPAExp!CO$268</f>
        <v>0.92454799999999993</v>
      </c>
      <c r="AR8" s="49">
        <f>[1]CoreVPAExp!CP$268</f>
        <v>0.93274099999999993</v>
      </c>
      <c r="AS8" s="49">
        <f>[1]CoreVPAExp!CQ$268</f>
        <v>0.643509</v>
      </c>
      <c r="AT8" s="49">
        <f>[1]CoreVPAExp!CR$268</f>
        <v>0.57723200000000008</v>
      </c>
      <c r="AU8" s="49">
        <f>[1]CoreVPAExp!CS$268</f>
        <v>0.57571499999999987</v>
      </c>
      <c r="AV8" s="49">
        <f>[1]CoreVPAExp!CT$268</f>
        <v>0.44958399999999998</v>
      </c>
      <c r="AW8" s="49">
        <f>[1]CoreVPAExp!CU$268</f>
        <v>1.295202</v>
      </c>
      <c r="AX8" s="49">
        <f>[1]CoreVPAExp!CV$268</f>
        <v>0.86310599999999993</v>
      </c>
      <c r="AY8" s="49">
        <f>[1]CoreVPAExp!CW$268</f>
        <v>0</v>
      </c>
      <c r="AZ8" s="49">
        <f>[1]CoreVPAExp!CX$268</f>
        <v>0</v>
      </c>
      <c r="BA8" s="49">
        <f>[1]CoreVPAExp!CY$268</f>
        <v>1.0582999999999999E-2</v>
      </c>
      <c r="BB8" s="49">
        <f>[1]CoreVPAExp!CZ$268</f>
        <v>0</v>
      </c>
      <c r="BC8" s="49">
        <f>[1]CoreVPAExp!DA$268</f>
        <v>0</v>
      </c>
      <c r="BD8" s="165"/>
    </row>
    <row r="9" spans="1:56">
      <c r="B9" s="4" t="s">
        <v>41</v>
      </c>
      <c r="C9" s="19">
        <f>1/$A$2*[1]CoreVPAExp!BB$247</f>
        <v>4.8682000000000006E-4</v>
      </c>
      <c r="D9" s="11">
        <f>1/$A$2*[1]CoreVPAExp!BC$247</f>
        <v>8.7169999999999999E-4</v>
      </c>
      <c r="E9" s="11">
        <f>1/$A$2*[1]CoreVPAExp!BD$247</f>
        <v>8.3537999999999993E-4</v>
      </c>
      <c r="F9" s="11">
        <f>1/$A$2*[1]CoreVPAExp!BE$247</f>
        <v>3.0812600000000002E-3</v>
      </c>
      <c r="G9" s="11">
        <f>1/$A$2*[1]CoreVPAExp!BF$247</f>
        <v>1.8345599999999998E-3</v>
      </c>
      <c r="H9" s="11">
        <f>1/$A$2*[1]CoreVPAExp!BG$247</f>
        <v>1.8642999999999999E-3</v>
      </c>
      <c r="I9" s="11">
        <f>1/$A$2*[1]CoreVPAExp!BH$247</f>
        <v>1.9875800000000001E-3</v>
      </c>
      <c r="J9" s="11">
        <f>1/$A$2*[1]CoreVPAExp!BI$247</f>
        <v>1.3323000000000002E-3</v>
      </c>
      <c r="K9" s="11">
        <f>1/$A$2*[1]CoreVPAExp!BJ$247</f>
        <v>8.7519999999999991E-4</v>
      </c>
      <c r="L9" s="11">
        <f>1/$A$2*[1]CoreVPAExp!BK$247</f>
        <v>7.3546000000000006E-4</v>
      </c>
      <c r="M9" s="11">
        <f>1/$A$2*[1]CoreVPAExp!BL$247</f>
        <v>8.7615999999999985E-4</v>
      </c>
      <c r="N9" s="11">
        <f>1/$A$2*[1]CoreVPAExp!BM$247</f>
        <v>1.0537599999999999E-3</v>
      </c>
      <c r="O9" s="11">
        <f>1/$A$2*[1]CoreVPAExp!BN$247</f>
        <v>8.9179999999999988E-4</v>
      </c>
      <c r="P9" s="11">
        <f>1/$A$2*[1]CoreVPAExp!BO$247</f>
        <v>1.6292714E-3</v>
      </c>
      <c r="Q9" s="11">
        <f>1/$A$2*[1]CoreVPAExp!BP$247</f>
        <v>1.2958400000000001E-3</v>
      </c>
      <c r="R9" s="11">
        <f>1/$A$2*[1]CoreVPAExp!BQ$247</f>
        <v>1.3430999999999998E-3</v>
      </c>
      <c r="S9" s="11">
        <f>1/$A$2*[1]CoreVPAExp!BR$247</f>
        <v>1.24022E-3</v>
      </c>
      <c r="T9" s="11">
        <f>1/$A$2*[1]CoreVPAExp!BS$247</f>
        <v>1.2676999999999999E-3</v>
      </c>
      <c r="U9" s="11">
        <f>1/$A$2*[1]CoreVPAExp!BT$247</f>
        <v>7.5366000000000007E-4</v>
      </c>
      <c r="V9" s="11">
        <f>1/$A$2*[1]CoreVPAExp!BU$247</f>
        <v>2.2932E-3</v>
      </c>
      <c r="W9" s="11">
        <f>1/$A$2*[1]CoreVPAExp!BV$247</f>
        <v>1.90420678E-3</v>
      </c>
      <c r="X9" s="11">
        <f>1/$A$2*[1]CoreVPAExp!BW$247</f>
        <v>0</v>
      </c>
      <c r="Y9" s="11">
        <f>1/$A$2*[1]CoreVPAExp!BX$247</f>
        <v>0</v>
      </c>
      <c r="Z9" s="11">
        <f>1/$A$2*[1]CoreVPAExp!BY$247</f>
        <v>0</v>
      </c>
      <c r="AA9" s="11">
        <f>1/$A$2*[1]CoreVPAExp!BZ$247</f>
        <v>0</v>
      </c>
      <c r="AB9" s="160">
        <f>1/$A$2*[1]CoreVPAExp!CA$247</f>
        <v>0</v>
      </c>
      <c r="AC9" s="12"/>
      <c r="AD9" s="181">
        <f>[1]CoreVPAExp!CB$247</f>
        <v>0.13614699999999999</v>
      </c>
      <c r="AE9" s="75">
        <f>[1]CoreVPAExp!CC$247</f>
        <v>0.23768299999999998</v>
      </c>
      <c r="AF9" s="75">
        <f>[1]CoreVPAExp!CD$247</f>
        <v>0.14100000000000001</v>
      </c>
      <c r="AG9" s="75">
        <f>[1]CoreVPAExp!CE$247</f>
        <v>0.40699999999999997</v>
      </c>
      <c r="AH9" s="75">
        <f>[1]CoreVPAExp!CF$247</f>
        <v>0.26800000000000002</v>
      </c>
      <c r="AI9" s="75">
        <f>[1]CoreVPAExp!CG$247</f>
        <v>0.46416599999999997</v>
      </c>
      <c r="AJ9" s="75">
        <f>[1]CoreVPAExp!CH$247</f>
        <v>0.45897299999999991</v>
      </c>
      <c r="AK9" s="75">
        <f>[1]CoreVPAExp!CI$247</f>
        <v>0.39169499999999996</v>
      </c>
      <c r="AL9" s="75">
        <f>[1]CoreVPAExp!CJ$247</f>
        <v>0.27803099999999997</v>
      </c>
      <c r="AM9" s="75">
        <f>[1]CoreVPAExp!CK$247</f>
        <v>0.27542999999999995</v>
      </c>
      <c r="AN9" s="75">
        <f>[1]CoreVPAExp!CL$247</f>
        <v>0.30306099999999997</v>
      </c>
      <c r="AO9" s="75">
        <f>[1]CoreVPAExp!CM$247</f>
        <v>0.40707000000000004</v>
      </c>
      <c r="AP9" s="75">
        <f>[1]CoreVPAExp!CN$247</f>
        <v>0.41400899999999996</v>
      </c>
      <c r="AQ9" s="75">
        <f>[1]CoreVPAExp!CO$247</f>
        <v>0.91790099999999997</v>
      </c>
      <c r="AR9" s="75">
        <f>[1]CoreVPAExp!CP$247</f>
        <v>0.92368899999999998</v>
      </c>
      <c r="AS9" s="75">
        <f>[1]CoreVPAExp!CQ$247</f>
        <v>0.634988</v>
      </c>
      <c r="AT9" s="75">
        <f>[1]CoreVPAExp!CR$247</f>
        <v>0.54691900000000004</v>
      </c>
      <c r="AU9" s="75">
        <f>[1]CoreVPAExp!CS$247</f>
        <v>0.5543269999999999</v>
      </c>
      <c r="AV9" s="75">
        <f>[1]CoreVPAExp!CT$247</f>
        <v>0.38917399999999996</v>
      </c>
      <c r="AW9" s="75">
        <f>[1]CoreVPAExp!CU$247</f>
        <v>1.295202</v>
      </c>
      <c r="AX9" s="75">
        <f>[1]CoreVPAExp!CV$247</f>
        <v>0.86310599999999993</v>
      </c>
      <c r="AY9" s="75">
        <f>[1]CoreVPAExp!CW$247</f>
        <v>0</v>
      </c>
      <c r="AZ9" s="75">
        <f>[1]CoreVPAExp!CX$247</f>
        <v>0</v>
      </c>
      <c r="BA9" s="75">
        <f>[1]CoreVPAExp!CY$247</f>
        <v>1.0582999999999999E-2</v>
      </c>
      <c r="BB9" s="75">
        <f>[1]CoreVPAExp!CZ$247</f>
        <v>0</v>
      </c>
      <c r="BC9" s="75">
        <f>[1]CoreVPAExp!DA$247</f>
        <v>0</v>
      </c>
      <c r="BD9" s="165"/>
    </row>
    <row r="10" spans="1:56">
      <c r="B10" s="7" t="s">
        <v>13</v>
      </c>
      <c r="C10" s="101">
        <f t="shared" ref="C10:AB10" si="2">SUM(C8:C8)-SUM(C9:C9)</f>
        <v>4.5653999999999953E-5</v>
      </c>
      <c r="D10" s="102">
        <f t="shared" si="2"/>
        <v>3.5672000000000047E-5</v>
      </c>
      <c r="E10" s="102">
        <f t="shared" si="2"/>
        <v>7.5930400000000231E-6</v>
      </c>
      <c r="F10" s="102">
        <f t="shared" si="2"/>
        <v>0</v>
      </c>
      <c r="G10" s="102">
        <f t="shared" si="2"/>
        <v>3.2792040000000078E-5</v>
      </c>
      <c r="H10" s="102">
        <f t="shared" si="2"/>
        <v>1.3547220000000005E-4</v>
      </c>
      <c r="I10" s="102">
        <f t="shared" si="2"/>
        <v>3.5239079999999957E-5</v>
      </c>
      <c r="J10" s="102">
        <f t="shared" si="2"/>
        <v>1.8695040000000053E-5</v>
      </c>
      <c r="K10" s="102">
        <f t="shared" si="2"/>
        <v>5.4599999999999918E-6</v>
      </c>
      <c r="L10" s="102">
        <f t="shared" si="2"/>
        <v>0</v>
      </c>
      <c r="M10" s="102">
        <f t="shared" si="2"/>
        <v>6.0059999999999985E-4</v>
      </c>
      <c r="N10" s="102">
        <f t="shared" si="2"/>
        <v>1.2100000000000001E-4</v>
      </c>
      <c r="O10" s="102">
        <f t="shared" si="2"/>
        <v>3.8220000000000051E-5</v>
      </c>
      <c r="P10" s="102">
        <f t="shared" si="2"/>
        <v>7.2799999999999167E-6</v>
      </c>
      <c r="Q10" s="102">
        <f t="shared" si="2"/>
        <v>4.7320000000000001E-5</v>
      </c>
      <c r="R10" s="102">
        <f t="shared" si="2"/>
        <v>1.856947200000003E-5</v>
      </c>
      <c r="S10" s="102">
        <f t="shared" si="2"/>
        <v>1.2118503600000007E-4</v>
      </c>
      <c r="T10" s="102">
        <f t="shared" si="2"/>
        <v>2.9156479999999985E-4</v>
      </c>
      <c r="U10" s="102">
        <f t="shared" si="2"/>
        <v>7.6439999999999993E-5</v>
      </c>
      <c r="V10" s="236">
        <f t="shared" si="2"/>
        <v>0</v>
      </c>
      <c r="W10" s="236">
        <f t="shared" si="2"/>
        <v>0</v>
      </c>
      <c r="X10" s="236">
        <f t="shared" si="2"/>
        <v>0</v>
      </c>
      <c r="Y10" s="236">
        <f t="shared" si="2"/>
        <v>0</v>
      </c>
      <c r="Z10" s="236">
        <f t="shared" si="2"/>
        <v>0</v>
      </c>
      <c r="AA10" s="236">
        <f t="shared" si="2"/>
        <v>0</v>
      </c>
      <c r="AB10" s="237">
        <f t="shared" si="2"/>
        <v>0</v>
      </c>
      <c r="AC10" s="12"/>
      <c r="AD10" s="182">
        <f t="shared" ref="AD10:BC10" si="3">SUM(AD8:AD8)-SUM(AD9:AD9)</f>
        <v>7.4750000000000094E-3</v>
      </c>
      <c r="AE10" s="78">
        <f t="shared" si="3"/>
        <v>1.3388000000000011E-2</v>
      </c>
      <c r="AF10" s="78">
        <f t="shared" si="3"/>
        <v>2.0860000000000045E-3</v>
      </c>
      <c r="AG10" s="78">
        <f t="shared" si="3"/>
        <v>0</v>
      </c>
      <c r="AH10" s="78">
        <f t="shared" si="3"/>
        <v>8.2383648000000087E-3</v>
      </c>
      <c r="AI10" s="78">
        <f t="shared" si="3"/>
        <v>3.0025000000000024E-2</v>
      </c>
      <c r="AJ10" s="78">
        <f t="shared" si="3"/>
        <v>5.6249999999999911E-3</v>
      </c>
      <c r="AK10" s="78">
        <f t="shared" si="3"/>
        <v>5.1359999999999739E-3</v>
      </c>
      <c r="AL10" s="78">
        <f t="shared" si="3"/>
        <v>4.2630000000000168E-3</v>
      </c>
      <c r="AM10" s="78">
        <f t="shared" si="3"/>
        <v>0</v>
      </c>
      <c r="AN10" s="78">
        <f t="shared" si="3"/>
        <v>0.28056500000000001</v>
      </c>
      <c r="AO10" s="78">
        <f t="shared" si="3"/>
        <v>7.271099999999997E-2</v>
      </c>
      <c r="AP10" s="78">
        <f t="shared" si="3"/>
        <v>3.4432999999999991E-2</v>
      </c>
      <c r="AQ10" s="78">
        <f t="shared" si="3"/>
        <v>6.6469999999999585E-3</v>
      </c>
      <c r="AR10" s="78">
        <f t="shared" si="3"/>
        <v>9.051999999999949E-3</v>
      </c>
      <c r="AS10" s="78">
        <f t="shared" si="3"/>
        <v>8.5210000000000008E-3</v>
      </c>
      <c r="AT10" s="78">
        <f t="shared" si="3"/>
        <v>3.0313000000000034E-2</v>
      </c>
      <c r="AU10" s="78">
        <f t="shared" si="3"/>
        <v>2.1387999999999963E-2</v>
      </c>
      <c r="AV10" s="78">
        <f t="shared" si="3"/>
        <v>6.0410000000000019E-2</v>
      </c>
      <c r="AW10" s="78">
        <f t="shared" si="3"/>
        <v>0</v>
      </c>
      <c r="AX10" s="78">
        <f t="shared" si="3"/>
        <v>0</v>
      </c>
      <c r="AY10" s="78">
        <f t="shared" si="3"/>
        <v>0</v>
      </c>
      <c r="AZ10" s="78">
        <f t="shared" si="3"/>
        <v>0</v>
      </c>
      <c r="BA10" s="78">
        <f t="shared" si="3"/>
        <v>0</v>
      </c>
      <c r="BB10" s="78">
        <f t="shared" si="3"/>
        <v>0</v>
      </c>
      <c r="BC10" s="78">
        <f t="shared" si="3"/>
        <v>0</v>
      </c>
      <c r="BD10" s="165"/>
    </row>
    <row r="11" spans="1:56" ht="17.149999999999999" customHeight="1">
      <c r="B11" s="83" t="s">
        <v>52</v>
      </c>
      <c r="C11" s="84">
        <f>1/$A$2*[1]CoreVPAExp!BB$269</f>
        <v>0</v>
      </c>
      <c r="D11" s="85">
        <f>1/$A$2*[1]CoreVPAExp!BC$269</f>
        <v>0</v>
      </c>
      <c r="E11" s="85">
        <f>1/$A$2*[1]CoreVPAExp!BD$269</f>
        <v>0</v>
      </c>
      <c r="F11" s="85">
        <f>1/$A$2*[1]CoreVPAExp!BE$269</f>
        <v>0</v>
      </c>
      <c r="G11" s="85">
        <f>1/$A$2*[1]CoreVPAExp!BF$269</f>
        <v>0</v>
      </c>
      <c r="H11" s="85">
        <f>1/$A$2*[1]CoreVPAExp!BG$269</f>
        <v>0</v>
      </c>
      <c r="I11" s="85">
        <f>1/$A$2*[1]CoreVPAExp!BH$269</f>
        <v>0</v>
      </c>
      <c r="J11" s="85">
        <f>1/$A$2*[1]CoreVPAExp!BI$269</f>
        <v>0</v>
      </c>
      <c r="K11" s="85">
        <f>1/$A$2*[1]CoreVPAExp!BJ$269</f>
        <v>0</v>
      </c>
      <c r="L11" s="85">
        <f>1/$A$2*[1]CoreVPAExp!BK$269</f>
        <v>0</v>
      </c>
      <c r="M11" s="85">
        <f>1/$A$2*[1]CoreVPAExp!BL$269</f>
        <v>0</v>
      </c>
      <c r="N11" s="85">
        <f>1/$A$2*[1]CoreVPAExp!BM$269</f>
        <v>0</v>
      </c>
      <c r="O11" s="85">
        <f>1/$A$2*[1]CoreVPAExp!BN$269</f>
        <v>0</v>
      </c>
      <c r="P11" s="85">
        <f>1/$A$2*[1]CoreVPAExp!BO$269</f>
        <v>0</v>
      </c>
      <c r="Q11" s="85">
        <f>1/$A$2*[1]CoreVPAExp!BP$269</f>
        <v>0</v>
      </c>
      <c r="R11" s="85">
        <f>1/$A$2*[1]CoreVPAExp!BQ$269</f>
        <v>0</v>
      </c>
      <c r="S11" s="85">
        <f>1/$A$2*[1]CoreVPAExp!BR$269</f>
        <v>0</v>
      </c>
      <c r="T11" s="85">
        <f>1/$A$2*[1]CoreVPAExp!BS$269</f>
        <v>4.8460999999999992E-6</v>
      </c>
      <c r="U11" s="85">
        <f>1/$A$2*[1]CoreVPAExp!BT$269</f>
        <v>0</v>
      </c>
      <c r="V11" s="85">
        <f>1/$A$2*[1]CoreVPAExp!BU$269</f>
        <v>0</v>
      </c>
      <c r="W11" s="85">
        <f>1/$A$2*[1]CoreVPAExp!BV$269</f>
        <v>0</v>
      </c>
      <c r="X11" s="85">
        <f>1/$A$2*[1]CoreVPAExp!BW$269</f>
        <v>0</v>
      </c>
      <c r="Y11" s="85">
        <f>1/$A$2*[1]CoreVPAExp!BX$269</f>
        <v>0</v>
      </c>
      <c r="Z11" s="85">
        <f>1/$A$2*[1]CoreVPAExp!BY$269</f>
        <v>0</v>
      </c>
      <c r="AA11" s="85">
        <f>1/$A$2*[1]CoreVPAExp!BZ$269</f>
        <v>0</v>
      </c>
      <c r="AB11" s="172">
        <f>1/$A$2*[1]CoreVPAExp!CA$269</f>
        <v>0</v>
      </c>
      <c r="AC11" s="163"/>
      <c r="AD11" s="183">
        <f>[1]CoreVPAExp!CB$269</f>
        <v>0</v>
      </c>
      <c r="AE11" s="86">
        <f>[1]CoreVPAExp!CC$269</f>
        <v>0</v>
      </c>
      <c r="AF11" s="86">
        <f>[1]CoreVPAExp!CD$269</f>
        <v>0</v>
      </c>
      <c r="AG11" s="86">
        <f>[1]CoreVPAExp!CE$269</f>
        <v>0</v>
      </c>
      <c r="AH11" s="86">
        <f>[1]CoreVPAExp!CF$269</f>
        <v>4.8460999999999992E-6</v>
      </c>
      <c r="AI11" s="86">
        <f>[1]CoreVPAExp!CG$269</f>
        <v>0</v>
      </c>
      <c r="AJ11" s="86">
        <f>[1]CoreVPAExp!CH$269</f>
        <v>0</v>
      </c>
      <c r="AK11" s="86">
        <f>[1]CoreVPAExp!CI$269</f>
        <v>0</v>
      </c>
      <c r="AL11" s="86">
        <f>[1]CoreVPAExp!CJ$269</f>
        <v>0</v>
      </c>
      <c r="AM11" s="86">
        <f>[1]CoreVPAExp!CK$269</f>
        <v>0</v>
      </c>
      <c r="AN11" s="86">
        <f>[1]CoreVPAExp!CL$269</f>
        <v>0</v>
      </c>
      <c r="AO11" s="86">
        <f>[1]CoreVPAExp!CM$269</f>
        <v>0</v>
      </c>
      <c r="AP11" s="86">
        <f>[1]CoreVPAExp!CN$269</f>
        <v>0</v>
      </c>
      <c r="AQ11" s="86">
        <f>[1]CoreVPAExp!CO$269</f>
        <v>0</v>
      </c>
      <c r="AR11" s="86">
        <f>[1]CoreVPAExp!CP$269</f>
        <v>0</v>
      </c>
      <c r="AS11" s="86">
        <f>[1]CoreVPAExp!CQ$269</f>
        <v>0</v>
      </c>
      <c r="AT11" s="86">
        <f>[1]CoreVPAExp!CR$269</f>
        <v>0</v>
      </c>
      <c r="AU11" s="86">
        <f>[1]CoreVPAExp!CS$269</f>
        <v>0</v>
      </c>
      <c r="AV11" s="86">
        <f>[1]CoreVPAExp!CT$269</f>
        <v>0</v>
      </c>
      <c r="AW11" s="86">
        <f>[1]CoreVPAExp!CU$269</f>
        <v>0</v>
      </c>
      <c r="AX11" s="86">
        <f>[1]CoreVPAExp!CV$269</f>
        <v>0</v>
      </c>
      <c r="AY11" s="86">
        <f>[1]CoreVPAExp!CW$269</f>
        <v>0</v>
      </c>
      <c r="AZ11" s="86">
        <f>[1]CoreVPAExp!CX$269</f>
        <v>0</v>
      </c>
      <c r="BA11" s="86">
        <f>[1]CoreVPAExp!CY$269</f>
        <v>0</v>
      </c>
      <c r="BB11" s="86">
        <f>[1]CoreVPAExp!CZ$269</f>
        <v>0</v>
      </c>
      <c r="BC11" s="86">
        <f>[1]CoreVPAExp!DA$269</f>
        <v>0</v>
      </c>
      <c r="BD11" s="165"/>
    </row>
    <row r="12" spans="1:56" ht="17.149999999999999" customHeight="1">
      <c r="B12" s="13" t="s">
        <v>42</v>
      </c>
      <c r="C12" s="24">
        <f>1/$A$2*[1]CoreVPAExp!BB$267</f>
        <v>4.7101599999999997E-3</v>
      </c>
      <c r="D12" s="26">
        <f>1/$A$2*[1]CoreVPAExp!BC$267</f>
        <v>2.091142E-2</v>
      </c>
      <c r="E12" s="26">
        <f>1/$A$2*[1]CoreVPAExp!BD$267</f>
        <v>1.5695420000000002E-2</v>
      </c>
      <c r="F12" s="26">
        <f>1/$A$2*[1]CoreVPAExp!BE$267</f>
        <v>7.5122629999999999E-3</v>
      </c>
      <c r="G12" s="26">
        <f>1/$A$2*[1]CoreVPAExp!BF$267</f>
        <v>5.0874049999999997E-3</v>
      </c>
      <c r="H12" s="26">
        <f>1/$A$2*[1]CoreVPAExp!BG$267</f>
        <v>8.5675600000000001E-3</v>
      </c>
      <c r="I12" s="26">
        <f>1/$A$2*[1]CoreVPAExp!BH$267</f>
        <v>1.7774413333333336E-2</v>
      </c>
      <c r="J12" s="26">
        <f>1/$A$2*[1]CoreVPAExp!BI$267</f>
        <v>1.316229E-2</v>
      </c>
      <c r="K12" s="26">
        <f>1/$A$2*[1]CoreVPAExp!BJ$267</f>
        <v>1.4527319999999998E-2</v>
      </c>
      <c r="L12" s="26">
        <f>1/$A$2*[1]CoreVPAExp!BK$267</f>
        <v>2.7173859533333334E-2</v>
      </c>
      <c r="M12" s="26">
        <f>1/$A$2*[1]CoreVPAExp!BL$267</f>
        <v>4.2463158373426992E-2</v>
      </c>
      <c r="N12" s="26">
        <f>1/$A$2*[1]CoreVPAExp!BM$267</f>
        <v>6.8470533E-2</v>
      </c>
      <c r="O12" s="26">
        <f>1/$A$2*[1]CoreVPAExp!BN$267</f>
        <v>8.576630751799999E-2</v>
      </c>
      <c r="P12" s="26">
        <f>1/$A$2*[1]CoreVPAExp!BO$267</f>
        <v>8.178861233333333E-2</v>
      </c>
      <c r="Q12" s="26">
        <f>1/$A$2*[1]CoreVPAExp!BP$267</f>
        <v>0.1386166710440376</v>
      </c>
      <c r="R12" s="26">
        <f>1/$A$2*[1]CoreVPAExp!BQ$267</f>
        <v>0.12423096305848852</v>
      </c>
      <c r="S12" s="26">
        <f>1/$A$2*[1]CoreVPAExp!BR$267</f>
        <v>0.11637363477994285</v>
      </c>
      <c r="T12" s="26">
        <f>1/$A$2*[1]CoreVPAExp!BS$267</f>
        <v>0.13462848260841165</v>
      </c>
      <c r="U12" s="26">
        <f>1/$A$2*[1]CoreVPAExp!BT$267</f>
        <v>0.22356228243407222</v>
      </c>
      <c r="V12" s="26">
        <f>1/$A$2*[1]CoreVPAExp!BU$267</f>
        <v>0.21497791277233605</v>
      </c>
      <c r="W12" s="26">
        <f>1/$A$2*[1]CoreVPAExp!BV$267</f>
        <v>0.25114689581600003</v>
      </c>
      <c r="X12" s="26">
        <f>1/$A$2*[1]CoreVPAExp!BW$267</f>
        <v>0.37922012186799997</v>
      </c>
      <c r="Y12" s="26">
        <f>1/$A$2*[1]CoreVPAExp!BX$267</f>
        <v>0</v>
      </c>
      <c r="Z12" s="26">
        <f>1/$A$2*[1]CoreVPAExp!BY$267</f>
        <v>0</v>
      </c>
      <c r="AA12" s="26">
        <f>1/$A$2*[1]CoreVPAExp!BZ$267</f>
        <v>0</v>
      </c>
      <c r="AB12" s="173">
        <f>1/$A$2*[1]CoreVPAExp!CA$267</f>
        <v>0</v>
      </c>
      <c r="AC12" s="12"/>
      <c r="AD12" s="184">
        <f>[1]CoreVPAExp!CB$267</f>
        <v>0.95214900192122953</v>
      </c>
      <c r="AE12" s="67">
        <f>[1]CoreVPAExp!CC$267</f>
        <v>3.0789999999999997</v>
      </c>
      <c r="AF12" s="67">
        <f>[1]CoreVPAExp!CD$267</f>
        <v>2.8412685827545312</v>
      </c>
      <c r="AG12" s="67">
        <f>[1]CoreVPAExp!CE$267</f>
        <v>1.1496733992270014</v>
      </c>
      <c r="AH12" s="67">
        <f>[1]CoreVPAExp!CF$267</f>
        <v>1.1632989075634572</v>
      </c>
      <c r="AI12" s="67">
        <f>[1]CoreVPAExp!CG$267</f>
        <v>2.0489373161880819</v>
      </c>
      <c r="AJ12" s="67">
        <f>[1]CoreVPAExp!CH$267</f>
        <v>3.9989641148461144</v>
      </c>
      <c r="AK12" s="67">
        <f>[1]CoreVPAExp!CI$267</f>
        <v>3.2788941476344005</v>
      </c>
      <c r="AL12" s="67">
        <f>[1]CoreVPAExp!CJ$267</f>
        <v>4.6844980483598864</v>
      </c>
      <c r="AM12" s="67">
        <f>[1]CoreVPAExp!CK$267</f>
        <v>7.6256981298479456</v>
      </c>
      <c r="AN12" s="67">
        <f>[1]CoreVPAExp!CL$267</f>
        <v>12.489614783633048</v>
      </c>
      <c r="AO12" s="67">
        <f>[1]CoreVPAExp!CM$267</f>
        <v>18.559612545451884</v>
      </c>
      <c r="AP12" s="67">
        <f>[1]CoreVPAExp!CN$267</f>
        <v>28.022999907884984</v>
      </c>
      <c r="AQ12" s="67">
        <f>[1]CoreVPAExp!CO$267</f>
        <v>26.925104770343282</v>
      </c>
      <c r="AR12" s="67">
        <f>[1]CoreVPAExp!CP$267</f>
        <v>50.455726697662833</v>
      </c>
      <c r="AS12" s="67">
        <f>[1]CoreVPAExp!CQ$267</f>
        <v>39.688833860512922</v>
      </c>
      <c r="AT12" s="67">
        <f>[1]CoreVPAExp!CR$267</f>
        <v>34.366981611317406</v>
      </c>
      <c r="AU12" s="67">
        <f>[1]CoreVPAExp!CS$267</f>
        <v>40.216782641377506</v>
      </c>
      <c r="AV12" s="67">
        <f>[1]CoreVPAExp!CT$267</f>
        <v>59.662734989092442</v>
      </c>
      <c r="AW12" s="67">
        <f>[1]CoreVPAExp!CU$267</f>
        <v>55.384426517874545</v>
      </c>
      <c r="AX12" s="67">
        <f>[1]CoreVPAExp!CV$267</f>
        <v>66.460039567816821</v>
      </c>
      <c r="AY12" s="67">
        <f>[1]CoreVPAExp!CW$267</f>
        <v>0</v>
      </c>
      <c r="AZ12" s="67">
        <f>[1]CoreVPAExp!CX$267</f>
        <v>0</v>
      </c>
      <c r="BA12" s="67">
        <f>[1]CoreVPAExp!CY$267</f>
        <v>0</v>
      </c>
      <c r="BB12" s="67">
        <f>[1]CoreVPAExp!CZ$267</f>
        <v>0</v>
      </c>
      <c r="BC12" s="67">
        <f>[1]CoreVPAExp!DA$267</f>
        <v>1.3319999999999999E-3</v>
      </c>
      <c r="BD12" s="165"/>
    </row>
    <row r="13" spans="1:56">
      <c r="B13" s="35" t="s">
        <v>17</v>
      </c>
      <c r="C13" s="136">
        <f>1/$A$2*(SUM([1]CoreVPAExp!BB$47:BB$47)+SUM([1]CoreVPAExp!BB$105:BB$105))</f>
        <v>4.2387800000000002E-3</v>
      </c>
      <c r="D13" s="137">
        <f>1/$A$2*(SUM([1]CoreVPAExp!BC$47:BC$47)+SUM([1]CoreVPAExp!BC$105:BC$105))</f>
        <v>2.091142E-2</v>
      </c>
      <c r="E13" s="137">
        <f>1/$A$2*(SUM([1]CoreVPAExp!BD$47:BD$47)+SUM([1]CoreVPAExp!BD$105:BD$105))</f>
        <v>1.489832E-2</v>
      </c>
      <c r="F13" s="137">
        <f>1/$A$2*(SUM([1]CoreVPAExp!BE$47:BE$47)+SUM([1]CoreVPAExp!BE$105:BE$105))</f>
        <v>5.9599199999999996E-3</v>
      </c>
      <c r="G13" s="137">
        <f>1/$A$2*(SUM([1]CoreVPAExp!BF$47:BF$47)+SUM([1]CoreVPAExp!BF$105:BF$105))</f>
        <v>4.6641E-3</v>
      </c>
      <c r="H13" s="137">
        <f>1/$A$2*(SUM([1]CoreVPAExp!BG$47:BG$47)+SUM([1]CoreVPAExp!BG$105:BG$105))</f>
        <v>7.6997200000000002E-3</v>
      </c>
      <c r="I13" s="137">
        <f>1/$A$2*(SUM([1]CoreVPAExp!BH$47:BH$47)+SUM([1]CoreVPAExp!BH$105:BH$105))</f>
        <v>1.741382E-2</v>
      </c>
      <c r="J13" s="137">
        <f>1/$A$2*(SUM([1]CoreVPAExp!BI$47:BI$47)+SUM([1]CoreVPAExp!BI$105:BI$105))</f>
        <v>1.2097800000000001E-2</v>
      </c>
      <c r="K13" s="137">
        <f>1/$A$2*(SUM([1]CoreVPAExp!BJ$47:BJ$47)+SUM([1]CoreVPAExp!BJ$105:BJ$105))</f>
        <v>1.1857979999999999E-2</v>
      </c>
      <c r="L13" s="137">
        <f>1/$A$2*(SUM([1]CoreVPAExp!BK$47:BK$47)+SUM([1]CoreVPAExp!BK$105:BK$105))</f>
        <v>2.1133719533333335E-2</v>
      </c>
      <c r="M13" s="137">
        <f>1/$A$2*(SUM([1]CoreVPAExp!BL$47:BL$47)+SUM([1]CoreVPAExp!BL$105:BL$105))</f>
        <v>2.98385E-2</v>
      </c>
      <c r="N13" s="137">
        <f>1/$A$2*(SUM([1]CoreVPAExp!BM$47:BM$47)+SUM([1]CoreVPAExp!BM$105:BM$105))</f>
        <v>5.6576700399999992E-2</v>
      </c>
      <c r="O13" s="137">
        <f>1/$A$2*(SUM([1]CoreVPAExp!BN$47:BN$47)+SUM([1]CoreVPAExp!BN$105:BN$105))</f>
        <v>7.1294887517999991E-2</v>
      </c>
      <c r="P13" s="137">
        <f>1/$A$2*(SUM([1]CoreVPAExp!BO$47:BO$47)+SUM([1]CoreVPAExp!BO$105:BO$105))</f>
        <v>6.6457583333333334E-2</v>
      </c>
      <c r="Q13" s="137">
        <f>1/$A$2*(SUM([1]CoreVPAExp!BP$47:BP$47)+SUM([1]CoreVPAExp!BP$105:BP$105))</f>
        <v>0.11819700698403762</v>
      </c>
      <c r="R13" s="137">
        <f>1/$A$2*(SUM([1]CoreVPAExp!BQ$47:BQ$47)+SUM([1]CoreVPAExp!BQ$105:BQ$105))</f>
        <v>9.8657386102488503E-2</v>
      </c>
      <c r="S13" s="137">
        <f>1/$A$2*(SUM([1]CoreVPAExp!BR$47:BR$47)+SUM([1]CoreVPAExp!BR$105:BR$105))</f>
        <v>9.0474874779942843E-2</v>
      </c>
      <c r="T13" s="137">
        <f>1/$A$2*(SUM([1]CoreVPAExp!BS$47:BS$47)+SUM([1]CoreVPAExp!BS$105:BS$105))</f>
        <v>9.4769002248411657E-2</v>
      </c>
      <c r="U13" s="137">
        <f>1/$A$2*(SUM([1]CoreVPAExp!BT$47:BT$47)+SUM([1]CoreVPAExp!BT$105:BT$105))</f>
        <v>0.19247587886207224</v>
      </c>
      <c r="V13" s="137">
        <f>1/$A$2*(SUM([1]CoreVPAExp!BU$47:BU$47)+SUM([1]CoreVPAExp!BU$105:BU$105))</f>
        <v>0.17992777442033606</v>
      </c>
      <c r="W13" s="137">
        <f>1/$A$2*(SUM([1]CoreVPAExp!BV$47:BV$47)+SUM([1]CoreVPAExp!BV$105:BV$105))</f>
        <v>0.22656087999999999</v>
      </c>
      <c r="X13" s="137">
        <f>1/$A$2*(SUM([1]CoreVPAExp!BW$47:BW$47)+SUM([1]CoreVPAExp!BW$105:BW$105))</f>
        <v>0.37922012186799997</v>
      </c>
      <c r="Y13" s="137">
        <f>1/$A$2*(SUM([1]CoreVPAExp!BX$47:BX$47)+SUM([1]CoreVPAExp!BX$105:BX$105))</f>
        <v>0</v>
      </c>
      <c r="Z13" s="137">
        <f>1/$A$2*(SUM([1]CoreVPAExp!BY$47:BY$47)+SUM([1]CoreVPAExp!BY$105:BY$105))</f>
        <v>0</v>
      </c>
      <c r="AA13" s="137">
        <f>1/$A$2*(SUM([1]CoreVPAExp!BZ$47:BZ$47)+SUM([1]CoreVPAExp!BZ$105:BZ$105))</f>
        <v>0</v>
      </c>
      <c r="AB13" s="174">
        <f>1/$A$2*(SUM([1]CoreVPAExp!CA$47:CA$47)+SUM([1]CoreVPAExp!CA$105:CA$105))</f>
        <v>0</v>
      </c>
      <c r="AC13" s="238"/>
      <c r="AD13" s="185">
        <f>(SUM([1]CoreVPAExp!CB$47:CB$47)+SUM([1]CoreVPAExp!CB$105:CB$105))</f>
        <v>0.80527099999999996</v>
      </c>
      <c r="AE13" s="131">
        <f>(SUM([1]CoreVPAExp!CC$47:CC$47)+SUM([1]CoreVPAExp!CC$105:CC$105))</f>
        <v>3.0789999999999997</v>
      </c>
      <c r="AF13" s="131">
        <f>(SUM([1]CoreVPAExp!CD$47:CD$47)+SUM([1]CoreVPAExp!CD$105:CD$105))</f>
        <v>2.5252679999999996</v>
      </c>
      <c r="AG13" s="131">
        <f>(SUM([1]CoreVPAExp!CE$47:CE$47)+SUM([1]CoreVPAExp!CE$105:CE$105))</f>
        <v>0.92600000531999993</v>
      </c>
      <c r="AH13" s="131">
        <f>(SUM([1]CoreVPAExp!CF$47:CF$47)+SUM([1]CoreVPAExp!CF$105:CF$105))</f>
        <v>1.04800000798</v>
      </c>
      <c r="AI13" s="131">
        <f>(SUM([1]CoreVPAExp!CG$47:CG$47)+SUM([1]CoreVPAExp!CG$105:CG$105))</f>
        <v>1.7610000345800001</v>
      </c>
      <c r="AJ13" s="131">
        <f>(SUM([1]CoreVPAExp!CH$47:CH$47)+SUM([1]CoreVPAExp!CH$105:CH$105))</f>
        <v>3.8583810026600003</v>
      </c>
      <c r="AK13" s="131">
        <f>(SUM([1]CoreVPAExp!CI$47:CI$47)+SUM([1]CoreVPAExp!CI$105:CI$105))</f>
        <v>2.8224689999999999</v>
      </c>
      <c r="AL13" s="131">
        <f>(SUM([1]CoreVPAExp!CJ$47:CJ$47)+SUM([1]CoreVPAExp!CJ$105:CJ$105))</f>
        <v>3.6510340000000001</v>
      </c>
      <c r="AM13" s="131">
        <f>(SUM([1]CoreVPAExp!CK$47:CK$47)+SUM([1]CoreVPAExp!CK$105:CK$105))</f>
        <v>5.4267799999999999</v>
      </c>
      <c r="AN13" s="131">
        <f>(SUM([1]CoreVPAExp!CL$47:CL$47)+SUM([1]CoreVPAExp!CL$105:CL$105))</f>
        <v>7.8372459999999986</v>
      </c>
      <c r="AO13" s="131">
        <f>(SUM([1]CoreVPAExp!CM$47:CM$47)+SUM([1]CoreVPAExp!CM$105:CM$105))</f>
        <v>15.705028000000002</v>
      </c>
      <c r="AP13" s="131">
        <f>(SUM([1]CoreVPAExp!CN$47:CN$47)+SUM([1]CoreVPAExp!CN$105:CN$105))</f>
        <v>22.990486999999995</v>
      </c>
      <c r="AQ13" s="131">
        <f>(SUM([1]CoreVPAExp!CO$47:CO$47)+SUM([1]CoreVPAExp!CO$105:CO$105))</f>
        <v>21.515418</v>
      </c>
      <c r="AR13" s="131">
        <f>(SUM([1]CoreVPAExp!CP$47:CP$47)+SUM([1]CoreVPAExp!CP$105:CP$105))</f>
        <v>41.305436999999998</v>
      </c>
      <c r="AS13" s="131">
        <f>(SUM([1]CoreVPAExp!CQ$47:CQ$47)+SUM([1]CoreVPAExp!CQ$105:CQ$105))</f>
        <v>31.205214999999995</v>
      </c>
      <c r="AT13" s="131">
        <f>(SUM([1]CoreVPAExp!CR$47:CR$47)+SUM([1]CoreVPAExp!CR$105:CR$105))</f>
        <v>24.992285999999996</v>
      </c>
      <c r="AU13" s="131">
        <f>(SUM([1]CoreVPAExp!CS$47:CS$47)+SUM([1]CoreVPAExp!CS$105:CS$105))</f>
        <v>24.620950000000004</v>
      </c>
      <c r="AV13" s="131">
        <f>(SUM([1]CoreVPAExp!CT$47:CT$47)+SUM([1]CoreVPAExp!CT$105:CT$105))</f>
        <v>50.548479</v>
      </c>
      <c r="AW13" s="131">
        <f>(SUM([1]CoreVPAExp!CU$47:CU$47)+SUM([1]CoreVPAExp!CU$105:CU$105))</f>
        <v>48.078566999999993</v>
      </c>
      <c r="AX13" s="131">
        <f>(SUM([1]CoreVPAExp!CV$47:CV$47)+SUM([1]CoreVPAExp!CV$105:CV$105))</f>
        <v>57.92989399999999</v>
      </c>
      <c r="AY13" s="131">
        <f>(SUM([1]CoreVPAExp!CW$47:CW$47)+SUM([1]CoreVPAExp!CW$105:CW$105))</f>
        <v>0</v>
      </c>
      <c r="AZ13" s="131">
        <f>(SUM([1]CoreVPAExp!CX$47:CX$47)+SUM([1]CoreVPAExp!CX$105:CX$105))</f>
        <v>0</v>
      </c>
      <c r="BA13" s="131">
        <f>(SUM([1]CoreVPAExp!CY$47:CY$47)+SUM([1]CoreVPAExp!CY$105:CY$105))</f>
        <v>0</v>
      </c>
      <c r="BB13" s="131">
        <f>(SUM([1]CoreVPAExp!CZ$47:CZ$47)+SUM([1]CoreVPAExp!CZ$105:CZ$105))</f>
        <v>0</v>
      </c>
      <c r="BC13" s="131">
        <f>(SUM([1]CoreVPAExp!DA$47:DA$47)+SUM([1]CoreVPAExp!DA$105:DA$105))</f>
        <v>1.3319999999999999E-3</v>
      </c>
      <c r="BD13" s="165"/>
    </row>
    <row r="14" spans="1:56">
      <c r="B14" s="234" t="s">
        <v>103</v>
      </c>
      <c r="C14" s="19">
        <f>1/$A$2*[1]CoreVPAExp!BB$121</f>
        <v>0</v>
      </c>
      <c r="D14" s="11">
        <f>1/$A$2*[1]CoreVPAExp!BC$121</f>
        <v>0</v>
      </c>
      <c r="E14" s="11">
        <f>1/$A$2*[1]CoreVPAExp!BD$121</f>
        <v>0</v>
      </c>
      <c r="F14" s="11">
        <f>1/$A$2*[1]CoreVPAExp!BE$121</f>
        <v>9.1000000000000003E-5</v>
      </c>
      <c r="G14" s="11">
        <f>1/$A$2*[1]CoreVPAExp!BF$121</f>
        <v>0</v>
      </c>
      <c r="H14" s="11">
        <f>1/$A$2*[1]CoreVPAExp!BG$121</f>
        <v>0</v>
      </c>
      <c r="I14" s="11">
        <f>1/$A$2*[1]CoreVPAExp!BH$121</f>
        <v>7.7000000000000001E-5</v>
      </c>
      <c r="J14" s="11">
        <f>1/$A$2*[1]CoreVPAExp!BI$121</f>
        <v>4.6299999999999998E-4</v>
      </c>
      <c r="K14" s="11">
        <f>1/$A$2*[1]CoreVPAExp!BJ$121</f>
        <v>4.1859999999999996E-5</v>
      </c>
      <c r="L14" s="11">
        <f>1/$A$2*[1]CoreVPAExp!BK$121</f>
        <v>0</v>
      </c>
      <c r="M14" s="11">
        <f>1/$A$2*[1]CoreVPAExp!BL$121</f>
        <v>2.1739999999999997E-3</v>
      </c>
      <c r="N14" s="11">
        <f>1/$A$2*[1]CoreVPAExp!BM$121</f>
        <v>5.5165999999999993E-4</v>
      </c>
      <c r="O14" s="11">
        <f>1/$A$2*[1]CoreVPAExp!BN$121</f>
        <v>4.1135399999999997E-3</v>
      </c>
      <c r="P14" s="11">
        <f>1/$A$2*[1]CoreVPAExp!BO$121</f>
        <v>4.8787800000000001E-3</v>
      </c>
      <c r="Q14" s="11">
        <f>1/$A$2*[1]CoreVPAExp!BP$121</f>
        <v>1.1298943459999999E-2</v>
      </c>
      <c r="R14" s="11">
        <f>1/$A$2*[1]CoreVPAExp!BQ$121</f>
        <v>6.8141360559999999E-3</v>
      </c>
      <c r="S14" s="11">
        <f>1/$A$2*[1]CoreVPAExp!BR$121</f>
        <v>4.5817599999999998E-3</v>
      </c>
      <c r="T14" s="11">
        <f>1/$A$2*[1]CoreVPAExp!BS$121</f>
        <v>6.7332199999999998E-3</v>
      </c>
      <c r="U14" s="11">
        <f>1/$A$2*[1]CoreVPAExp!BT$121</f>
        <v>3.4342799999999996E-3</v>
      </c>
      <c r="V14" s="11">
        <f>1/$A$2*[1]CoreVPAExp!BU$121</f>
        <v>2.6697886180000002E-2</v>
      </c>
      <c r="W14" s="11">
        <f>1/$A$2*[1]CoreVPAExp!BV$121</f>
        <v>2.2979639999999996E-2</v>
      </c>
      <c r="X14" s="11">
        <f>1/$A$2*[1]CoreVPAExp!BW$121</f>
        <v>0</v>
      </c>
      <c r="Y14" s="11">
        <f>1/$A$2*[1]CoreVPAExp!BX$121</f>
        <v>0</v>
      </c>
      <c r="Z14" s="11">
        <f>1/$A$2*[1]CoreVPAExp!BY$121</f>
        <v>0</v>
      </c>
      <c r="AA14" s="11">
        <f>1/$A$2*[1]CoreVPAExp!BZ$121</f>
        <v>0</v>
      </c>
      <c r="AB14" s="160">
        <f>1/$A$2*[1]CoreVPAExp!CA$121</f>
        <v>0</v>
      </c>
      <c r="AC14" s="12"/>
      <c r="AD14" s="181">
        <f>[1]CoreVPAExp!CB$121</f>
        <v>0</v>
      </c>
      <c r="AE14" s="75">
        <f>[1]CoreVPAExp!CC$121</f>
        <v>0</v>
      </c>
      <c r="AF14" s="75">
        <f>[1]CoreVPAExp!CD$121</f>
        <v>0</v>
      </c>
      <c r="AG14" s="75">
        <f>[1]CoreVPAExp!CE$121</f>
        <v>9.8399999999999998E-3</v>
      </c>
      <c r="AH14" s="75">
        <f>[1]CoreVPAExp!CF$121</f>
        <v>0</v>
      </c>
      <c r="AI14" s="75">
        <f>[1]CoreVPAExp!CG$121</f>
        <v>0</v>
      </c>
      <c r="AJ14" s="75">
        <f>[1]CoreVPAExp!CH$121</f>
        <v>4.9000000000000002E-2</v>
      </c>
      <c r="AK14" s="75">
        <f>[1]CoreVPAExp!CI$121</f>
        <v>0.27400000000000002</v>
      </c>
      <c r="AL14" s="75">
        <f>[1]CoreVPAExp!CJ$121</f>
        <v>4.8000000000000001E-2</v>
      </c>
      <c r="AM14" s="75">
        <f>[1]CoreVPAExp!CK$121</f>
        <v>0</v>
      </c>
      <c r="AN14" s="75">
        <f>[1]CoreVPAExp!CL$121</f>
        <v>1.206</v>
      </c>
      <c r="AO14" s="75">
        <f>[1]CoreVPAExp!CM$121</f>
        <v>0.29599999999999999</v>
      </c>
      <c r="AP14" s="75">
        <f>[1]CoreVPAExp!CN$121</f>
        <v>1.7990000000000002</v>
      </c>
      <c r="AQ14" s="75">
        <f>[1]CoreVPAExp!CO$121</f>
        <v>2.1720000000000002</v>
      </c>
      <c r="AR14" s="75">
        <f>[1]CoreVPAExp!CP$121</f>
        <v>2.4355379999999998</v>
      </c>
      <c r="AS14" s="75">
        <f>[1]CoreVPAExp!CQ$121</f>
        <v>3.2800000000000002</v>
      </c>
      <c r="AT14" s="75">
        <f>[1]CoreVPAExp!CR$121</f>
        <v>2.25</v>
      </c>
      <c r="AU14" s="75">
        <f>[1]CoreVPAExp!CS$121</f>
        <v>2.5950000000000002</v>
      </c>
      <c r="AV14" s="75">
        <f>[1]CoreVPAExp!CT$121</f>
        <v>1.738</v>
      </c>
      <c r="AW14" s="75">
        <f>[1]CoreVPAExp!CU$121</f>
        <v>5.1964109999999994</v>
      </c>
      <c r="AX14" s="75">
        <f>[1]CoreVPAExp!CV$121</f>
        <v>7.9580000000000002</v>
      </c>
      <c r="AY14" s="75">
        <f>[1]CoreVPAExp!CW$121</f>
        <v>0</v>
      </c>
      <c r="AZ14" s="75">
        <f>[1]CoreVPAExp!CX$121</f>
        <v>0</v>
      </c>
      <c r="BA14" s="75">
        <f>[1]CoreVPAExp!CY$121</f>
        <v>0</v>
      </c>
      <c r="BB14" s="75">
        <f>[1]CoreVPAExp!CZ$121</f>
        <v>0</v>
      </c>
      <c r="BC14" s="75">
        <f>[1]CoreVPAExp!DA$121</f>
        <v>0</v>
      </c>
      <c r="BD14" s="165"/>
    </row>
    <row r="15" spans="1:56">
      <c r="B15" s="4" t="s">
        <v>15</v>
      </c>
      <c r="C15" s="19">
        <f>1/$A$2*[1]CoreVPAExp!BB$228</f>
        <v>4.7137999999999998E-4</v>
      </c>
      <c r="D15" s="11">
        <f>1/$A$2*[1]CoreVPAExp!BC$228</f>
        <v>0</v>
      </c>
      <c r="E15" s="11">
        <f>1/$A$2*[1]CoreVPAExp!BD$228</f>
        <v>7.5342000000000009E-4</v>
      </c>
      <c r="F15" s="11">
        <f>1/$A$2*[1]CoreVPAExp!BE$228</f>
        <v>6.9999999999999999E-4</v>
      </c>
      <c r="G15" s="11">
        <f>1/$A$2*[1]CoreVPAExp!BF$228</f>
        <v>2.5015999999999998E-4</v>
      </c>
      <c r="H15" s="11">
        <f>1/$A$2*[1]CoreVPAExp!BG$228</f>
        <v>2.8938E-4</v>
      </c>
      <c r="I15" s="11">
        <f>1/$A$2*[1]CoreVPAExp!BH$228</f>
        <v>1.9319999999999998E-4</v>
      </c>
      <c r="J15" s="11">
        <f>1/$A$2*[1]CoreVPAExp!BI$228</f>
        <v>4.0531999999999998E-4</v>
      </c>
      <c r="K15" s="11">
        <f>1/$A$2*[1]CoreVPAExp!BJ$228</f>
        <v>2.6019999999999997E-3</v>
      </c>
      <c r="L15" s="11">
        <f>1/$A$2*[1]CoreVPAExp!BK$228</f>
        <v>5.6990000000000001E-3</v>
      </c>
      <c r="M15" s="11">
        <f>1/$A$2*[1]CoreVPAExp!BL$228</f>
        <v>1.0126323173426993E-2</v>
      </c>
      <c r="N15" s="11">
        <f>1/$A$2*[1]CoreVPAExp!BM$228</f>
        <v>7.9219600000000005E-3</v>
      </c>
      <c r="O15" s="11">
        <f>1/$A$2*[1]CoreVPAExp!BN$228</f>
        <v>8.4554000000000001E-3</v>
      </c>
      <c r="P15" s="11">
        <f>1/$A$2*[1]CoreVPAExp!BO$228</f>
        <v>8.4876599999999993E-3</v>
      </c>
      <c r="Q15" s="11">
        <f>1/$A$2*[1]CoreVPAExp!BP$228</f>
        <v>5.9087399999999991E-3</v>
      </c>
      <c r="R15" s="11">
        <f>1/$A$2*[1]CoreVPAExp!BQ$228</f>
        <v>1.332392E-2</v>
      </c>
      <c r="S15" s="11">
        <f>1/$A$2*[1]CoreVPAExp!BR$228</f>
        <v>1.9446999999999999E-2</v>
      </c>
      <c r="T15" s="11">
        <f>1/$A$2*[1]CoreVPAExp!BS$228</f>
        <v>5.0599999999999994E-3</v>
      </c>
      <c r="U15" s="11">
        <f>1/$A$2*[1]CoreVPAExp!BT$228</f>
        <v>1.2224259999999999E-2</v>
      </c>
      <c r="V15" s="11">
        <f>1/$A$2*[1]CoreVPAExp!BU$228</f>
        <v>0</v>
      </c>
      <c r="W15" s="11">
        <f>1/$A$2*[1]CoreVPAExp!BV$228</f>
        <v>0</v>
      </c>
      <c r="X15" s="11">
        <f>1/$A$2*[1]CoreVPAExp!BW$228</f>
        <v>0</v>
      </c>
      <c r="Y15" s="11">
        <f>1/$A$2*[1]CoreVPAExp!BX$228</f>
        <v>0</v>
      </c>
      <c r="Z15" s="11">
        <f>1/$A$2*[1]CoreVPAExp!BY$228</f>
        <v>0</v>
      </c>
      <c r="AA15" s="11">
        <f>1/$A$2*[1]CoreVPAExp!BZ$228</f>
        <v>0</v>
      </c>
      <c r="AB15" s="160">
        <f>1/$A$2*[1]CoreVPAExp!CA$228</f>
        <v>0</v>
      </c>
      <c r="AC15" s="12"/>
      <c r="AD15" s="181">
        <f>[1]CoreVPAExp!CB$228</f>
        <v>0.1468780019212296</v>
      </c>
      <c r="AE15" s="75">
        <f>[1]CoreVPAExp!CC$228</f>
        <v>0</v>
      </c>
      <c r="AF15" s="75">
        <f>[1]CoreVPAExp!CD$228</f>
        <v>0.30199999999999999</v>
      </c>
      <c r="AG15" s="75">
        <f>[1]CoreVPAExp!CE$228</f>
        <v>0.17899999999999999</v>
      </c>
      <c r="AH15" s="75">
        <f>[1]CoreVPAExp!CF$228</f>
        <v>4.4999999999999998E-2</v>
      </c>
      <c r="AI15" s="75">
        <f>[1]CoreVPAExp!CG$228</f>
        <v>5.9116119752035456E-2</v>
      </c>
      <c r="AJ15" s="75">
        <f>[1]CoreVPAExp!CH$228</f>
        <v>4.2976655810275093E-2</v>
      </c>
      <c r="AK15" s="75">
        <f>[1]CoreVPAExp!CI$228</f>
        <v>3.8264529562418576E-2</v>
      </c>
      <c r="AL15" s="75">
        <f>[1]CoreVPAExp!CJ$228</f>
        <v>0.96150867676264173</v>
      </c>
      <c r="AM15" s="75">
        <f>[1]CoreVPAExp!CK$228</f>
        <v>2.0351100575549079</v>
      </c>
      <c r="AN15" s="75">
        <f>[1]CoreVPAExp!CL$228</f>
        <v>3.2409575181262182</v>
      </c>
      <c r="AO15" s="75">
        <f>[1]CoreVPAExp!CM$228</f>
        <v>2.4717605035621943</v>
      </c>
      <c r="AP15" s="75">
        <f>[1]CoreVPAExp!CN$228</f>
        <v>2.7224643176843468</v>
      </c>
      <c r="AQ15" s="75">
        <f>[1]CoreVPAExp!CO$228</f>
        <v>2.7119999999999997</v>
      </c>
      <c r="AR15" s="75">
        <f>[1]CoreVPAExp!CP$228</f>
        <v>2.1660000000000004</v>
      </c>
      <c r="AS15" s="75">
        <f>[1]CoreVPAExp!CQ$228</f>
        <v>4.7110000000000003</v>
      </c>
      <c r="AT15" s="75">
        <f>[1]CoreVPAExp!CR$228</f>
        <v>6.0854509999999999</v>
      </c>
      <c r="AU15" s="75">
        <f>[1]CoreVPAExp!CS$228</f>
        <v>1.649</v>
      </c>
      <c r="AV15" s="75">
        <f>[1]CoreVPAExp!CT$228</f>
        <v>4.1510000000000007</v>
      </c>
      <c r="AW15" s="75">
        <f>[1]CoreVPAExp!CU$228</f>
        <v>0</v>
      </c>
      <c r="AX15" s="75">
        <f>[1]CoreVPAExp!CV$228</f>
        <v>0.12538710999809238</v>
      </c>
      <c r="AY15" s="75">
        <f>[1]CoreVPAExp!CW$228</f>
        <v>0</v>
      </c>
      <c r="AZ15" s="75">
        <f>[1]CoreVPAExp!CX$228</f>
        <v>0</v>
      </c>
      <c r="BA15" s="75">
        <f>[1]CoreVPAExp!CY$228</f>
        <v>0</v>
      </c>
      <c r="BB15" s="75">
        <f>[1]CoreVPAExp!CZ$228</f>
        <v>0</v>
      </c>
      <c r="BC15" s="75">
        <f>[1]CoreVPAExp!DA$228</f>
        <v>0</v>
      </c>
      <c r="BD15" s="165"/>
    </row>
    <row r="16" spans="1:56">
      <c r="B16" s="234" t="s">
        <v>90</v>
      </c>
      <c r="C16" s="19">
        <f>1/$A$2*[1]CoreVPAExp!BB$253</f>
        <v>0</v>
      </c>
      <c r="D16" s="11">
        <f>1/$A$2*[1]CoreVPAExp!BC$253</f>
        <v>0</v>
      </c>
      <c r="E16" s="11">
        <f>1/$A$2*[1]CoreVPAExp!BD$253</f>
        <v>0</v>
      </c>
      <c r="F16" s="11">
        <f>1/$A$2*[1]CoreVPAExp!BE$253</f>
        <v>0</v>
      </c>
      <c r="G16" s="11">
        <f>1/$A$2*[1]CoreVPAExp!BF$253</f>
        <v>1.1308499999999999E-4</v>
      </c>
      <c r="H16" s="11">
        <f>1/$A$2*[1]CoreVPAExp!BG$253</f>
        <v>5.4534000000000006E-4</v>
      </c>
      <c r="I16" s="11">
        <f>1/$A$2*[1]CoreVPAExp!BH$253</f>
        <v>9.0393333333333321E-5</v>
      </c>
      <c r="J16" s="11">
        <f>1/$A$2*[1]CoreVPAExp!BI$253</f>
        <v>1.0587E-4</v>
      </c>
      <c r="K16" s="11">
        <f>1/$A$2*[1]CoreVPAExp!BJ$253</f>
        <v>0</v>
      </c>
      <c r="L16" s="11">
        <f>1/$A$2*[1]CoreVPAExp!BK$253</f>
        <v>0</v>
      </c>
      <c r="M16" s="11">
        <f>1/$A$2*[1]CoreVPAExp!BL$253</f>
        <v>5.2774400000000001E-5</v>
      </c>
      <c r="N16" s="11">
        <f>1/$A$2*[1]CoreVPAExp!BM$253</f>
        <v>3.2355189999999996E-3</v>
      </c>
      <c r="O16" s="11">
        <f>1/$A$2*[1]CoreVPAExp!BN$253</f>
        <v>1.3649999999999998E-4</v>
      </c>
      <c r="P16" s="11">
        <f>1/$A$2*[1]CoreVPAExp!BO$253</f>
        <v>5.2112899999999995E-4</v>
      </c>
      <c r="Q16" s="11">
        <f>1/$A$2*[1]CoreVPAExp!BP$253</f>
        <v>1.9487005999999998E-3</v>
      </c>
      <c r="R16" s="11">
        <f>1/$A$2*[1]CoreVPAExp!BQ$253</f>
        <v>4.3199008999999997E-3</v>
      </c>
      <c r="S16" s="11">
        <f>1/$A$2*[1]CoreVPAExp!BR$253</f>
        <v>0</v>
      </c>
      <c r="T16" s="11">
        <f>1/$A$2*[1]CoreVPAExp!BS$253</f>
        <v>2.6516615999999996E-2</v>
      </c>
      <c r="U16" s="11">
        <f>1/$A$2*[1]CoreVPAExp!BT$253</f>
        <v>0</v>
      </c>
      <c r="V16" s="11">
        <f>1/$A$2*[1]CoreVPAExp!BU$253</f>
        <v>0</v>
      </c>
      <c r="W16" s="11">
        <f>1/$A$2*[1]CoreVPAExp!BV$253</f>
        <v>0</v>
      </c>
      <c r="X16" s="11">
        <f>1/$A$2*[1]CoreVPAExp!BW$253</f>
        <v>0</v>
      </c>
      <c r="Y16" s="11">
        <f>1/$A$2*[1]CoreVPAExp!BX$253</f>
        <v>0</v>
      </c>
      <c r="Z16" s="11">
        <f>1/$A$2*[1]CoreVPAExp!BY$253</f>
        <v>0</v>
      </c>
      <c r="AA16" s="11">
        <f>1/$A$2*[1]CoreVPAExp!BZ$253</f>
        <v>0</v>
      </c>
      <c r="AB16" s="160">
        <f>1/$A$2*[1]CoreVPAExp!CA$253</f>
        <v>0</v>
      </c>
      <c r="AC16" s="12"/>
      <c r="AD16" s="181">
        <f>[1]CoreVPAExp!CB$253</f>
        <v>0</v>
      </c>
      <c r="AE16" s="75">
        <f>[1]CoreVPAExp!CC$253</f>
        <v>0</v>
      </c>
      <c r="AF16" s="75">
        <f>[1]CoreVPAExp!CD$253</f>
        <v>0</v>
      </c>
      <c r="AG16" s="75">
        <f>[1]CoreVPAExp!CE$253</f>
        <v>0</v>
      </c>
      <c r="AH16" s="75">
        <f>[1]CoreVPAExp!CF$253</f>
        <v>4.5233999999999996E-2</v>
      </c>
      <c r="AI16" s="75">
        <f>[1]CoreVPAExp!CG$253</f>
        <v>0.169348</v>
      </c>
      <c r="AJ16" s="75">
        <f>[1]CoreVPAExp!CH$253</f>
        <v>2.7118E-2</v>
      </c>
      <c r="AK16" s="75">
        <f>[1]CoreVPAExp!CI$253</f>
        <v>6.2481999999999996E-2</v>
      </c>
      <c r="AL16" s="75">
        <f>[1]CoreVPAExp!CJ$253</f>
        <v>0</v>
      </c>
      <c r="AM16" s="75">
        <f>[1]CoreVPAExp!CK$253</f>
        <v>4.1033E-2</v>
      </c>
      <c r="AN16" s="75">
        <f>[1]CoreVPAExp!CL$253</f>
        <v>6.971999999999999E-2</v>
      </c>
      <c r="AO16" s="75">
        <f>[1]CoreVPAExp!CM$253</f>
        <v>0</v>
      </c>
      <c r="AP16" s="75">
        <f>[1]CoreVPAExp!CN$253</f>
        <v>0</v>
      </c>
      <c r="AQ16" s="75">
        <f>[1]CoreVPAExp!CO$253</f>
        <v>0</v>
      </c>
      <c r="AR16" s="75">
        <f>[1]CoreVPAExp!CP$253</f>
        <v>4.2441269999999998</v>
      </c>
      <c r="AS16" s="75">
        <f>[1]CoreVPAExp!CQ$253</f>
        <v>0</v>
      </c>
      <c r="AT16" s="75">
        <f>[1]CoreVPAExp!CR$253</f>
        <v>0</v>
      </c>
      <c r="AU16" s="75">
        <f>[1]CoreVPAExp!CS$253</f>
        <v>10.565649000000001</v>
      </c>
      <c r="AV16" s="75">
        <f>[1]CoreVPAExp!CT$253</f>
        <v>0</v>
      </c>
      <c r="AW16" s="75">
        <f>[1]CoreVPAExp!CU$253</f>
        <v>0</v>
      </c>
      <c r="AX16" s="75">
        <f>[1]CoreVPAExp!CV$253</f>
        <v>0</v>
      </c>
      <c r="AY16" s="75">
        <f>[1]CoreVPAExp!CW$253</f>
        <v>0</v>
      </c>
      <c r="AZ16" s="75">
        <f>[1]CoreVPAExp!CX$253</f>
        <v>0</v>
      </c>
      <c r="BA16" s="75">
        <f>[1]CoreVPAExp!CY$253</f>
        <v>0</v>
      </c>
      <c r="BB16" s="75">
        <f>[1]CoreVPAExp!CZ$253</f>
        <v>0</v>
      </c>
      <c r="BC16" s="75">
        <f>[1]CoreVPAExp!DA$253</f>
        <v>0</v>
      </c>
      <c r="BD16" s="165"/>
    </row>
    <row r="17" spans="2:56">
      <c r="B17" s="7" t="s">
        <v>13</v>
      </c>
      <c r="C17" s="103">
        <f t="shared" ref="C17:AB17" si="4">SUM(C12:C12)-SUM(C13:C16)</f>
        <v>0</v>
      </c>
      <c r="D17" s="102">
        <f t="shared" si="4"/>
        <v>0</v>
      </c>
      <c r="E17" s="102">
        <f t="shared" si="4"/>
        <v>4.3680000000000802E-5</v>
      </c>
      <c r="F17" s="102">
        <f t="shared" si="4"/>
        <v>7.6134300000000026E-4</v>
      </c>
      <c r="G17" s="102">
        <f t="shared" si="4"/>
        <v>6.0059999999999801E-5</v>
      </c>
      <c r="H17" s="102">
        <f t="shared" si="4"/>
        <v>3.3119999999999331E-5</v>
      </c>
      <c r="I17" s="102">
        <f t="shared" si="4"/>
        <v>0</v>
      </c>
      <c r="J17" s="102">
        <f t="shared" si="4"/>
        <v>9.0299999999999755E-5</v>
      </c>
      <c r="K17" s="102">
        <f t="shared" si="4"/>
        <v>2.54799999999996E-5</v>
      </c>
      <c r="L17" s="102">
        <f t="shared" si="4"/>
        <v>3.4114000000000019E-4</v>
      </c>
      <c r="M17" s="102">
        <f t="shared" si="4"/>
        <v>2.7156080000000082E-4</v>
      </c>
      <c r="N17" s="102">
        <f t="shared" si="4"/>
        <v>1.846935999999938E-4</v>
      </c>
      <c r="O17" s="102">
        <f t="shared" si="4"/>
        <v>1.7659800000000003E-3</v>
      </c>
      <c r="P17" s="102">
        <f t="shared" si="4"/>
        <v>1.4434600000000075E-3</v>
      </c>
      <c r="Q17" s="102">
        <f t="shared" si="4"/>
        <v>1.2632800000000055E-3</v>
      </c>
      <c r="R17" s="102">
        <f t="shared" si="4"/>
        <v>1.1156200000000116E-3</v>
      </c>
      <c r="S17" s="102">
        <f t="shared" si="4"/>
        <v>1.8699999999999967E-3</v>
      </c>
      <c r="T17" s="102">
        <f t="shared" si="4"/>
        <v>1.549644359999991E-3</v>
      </c>
      <c r="U17" s="102">
        <f t="shared" si="4"/>
        <v>1.5427863571999989E-2</v>
      </c>
      <c r="V17" s="236">
        <f t="shared" si="4"/>
        <v>8.352252172000002E-3</v>
      </c>
      <c r="W17" s="236">
        <f t="shared" si="4"/>
        <v>1.6063758160000385E-3</v>
      </c>
      <c r="X17" s="236">
        <f t="shared" si="4"/>
        <v>0</v>
      </c>
      <c r="Y17" s="236">
        <f t="shared" si="4"/>
        <v>0</v>
      </c>
      <c r="Z17" s="236">
        <f t="shared" si="4"/>
        <v>0</v>
      </c>
      <c r="AA17" s="236">
        <f t="shared" si="4"/>
        <v>0</v>
      </c>
      <c r="AB17" s="237">
        <f t="shared" si="4"/>
        <v>0</v>
      </c>
      <c r="AC17" s="12"/>
      <c r="AD17" s="182">
        <f t="shared" ref="AD17:BC17" si="5">SUM(AD12:AD12)-SUM(AD13:AD16)</f>
        <v>0</v>
      </c>
      <c r="AE17" s="78">
        <f t="shared" si="5"/>
        <v>0</v>
      </c>
      <c r="AF17" s="78">
        <f t="shared" si="5"/>
        <v>1.4000582754531532E-2</v>
      </c>
      <c r="AG17" s="78">
        <f t="shared" si="5"/>
        <v>3.4833393907001575E-2</v>
      </c>
      <c r="AH17" s="78">
        <f t="shared" si="5"/>
        <v>2.5064899583457256E-2</v>
      </c>
      <c r="AI17" s="78">
        <f t="shared" si="5"/>
        <v>5.9473161856046231E-2</v>
      </c>
      <c r="AJ17" s="78">
        <f t="shared" si="5"/>
        <v>2.1488456375839071E-2</v>
      </c>
      <c r="AK17" s="78">
        <f t="shared" si="5"/>
        <v>8.1678618071981735E-2</v>
      </c>
      <c r="AL17" s="78">
        <f t="shared" si="5"/>
        <v>2.3955371597244479E-2</v>
      </c>
      <c r="AM17" s="78">
        <f t="shared" si="5"/>
        <v>0.12277507229303808</v>
      </c>
      <c r="AN17" s="78">
        <f t="shared" si="5"/>
        <v>0.13569126550683208</v>
      </c>
      <c r="AO17" s="78">
        <f t="shared" si="5"/>
        <v>8.6824041889688175E-2</v>
      </c>
      <c r="AP17" s="78">
        <f t="shared" si="5"/>
        <v>0.51104859020064097</v>
      </c>
      <c r="AQ17" s="78">
        <f t="shared" si="5"/>
        <v>0.52568677034328104</v>
      </c>
      <c r="AR17" s="78">
        <f t="shared" si="5"/>
        <v>0.30462469766283107</v>
      </c>
      <c r="AS17" s="78">
        <f t="shared" si="5"/>
        <v>0.49261886051292691</v>
      </c>
      <c r="AT17" s="78">
        <f t="shared" si="5"/>
        <v>1.0392446113174074</v>
      </c>
      <c r="AU17" s="78">
        <f t="shared" si="5"/>
        <v>0.78618364137750518</v>
      </c>
      <c r="AV17" s="78">
        <f t="shared" si="5"/>
        <v>3.2252559890924388</v>
      </c>
      <c r="AW17" s="78">
        <f t="shared" si="5"/>
        <v>2.1094485178745543</v>
      </c>
      <c r="AX17" s="78">
        <f t="shared" si="5"/>
        <v>0.44675845781874557</v>
      </c>
      <c r="AY17" s="78">
        <f t="shared" si="5"/>
        <v>0</v>
      </c>
      <c r="AZ17" s="78">
        <f t="shared" si="5"/>
        <v>0</v>
      </c>
      <c r="BA17" s="78">
        <f t="shared" si="5"/>
        <v>0</v>
      </c>
      <c r="BB17" s="78">
        <f t="shared" si="5"/>
        <v>0</v>
      </c>
      <c r="BC17" s="78">
        <f t="shared" si="5"/>
        <v>0</v>
      </c>
      <c r="BD17" s="165"/>
    </row>
    <row r="18" spans="2:56" ht="17.149999999999999" customHeight="1">
      <c r="B18" s="13" t="s">
        <v>88</v>
      </c>
      <c r="C18" s="24">
        <f>1/$A$2*[1]CoreVPAExp!BB$264</f>
        <v>6.5389708000000001E-3</v>
      </c>
      <c r="D18" s="26">
        <f>1/$A$2*[1]CoreVPAExp!BC$264</f>
        <v>6.26915744E-3</v>
      </c>
      <c r="E18" s="26">
        <f>1/$A$2*[1]CoreVPAExp!BD$264</f>
        <v>5.9935000000000006E-3</v>
      </c>
      <c r="F18" s="26">
        <f>1/$A$2*[1]CoreVPAExp!BE$264</f>
        <v>6.2934132000000004E-3</v>
      </c>
      <c r="G18" s="26">
        <f>1/$A$2*[1]CoreVPAExp!BF$264</f>
        <v>5.7928264000000002E-3</v>
      </c>
      <c r="H18" s="26">
        <f>1/$A$2*[1]CoreVPAExp!BG$264</f>
        <v>5.9863561600000002E-3</v>
      </c>
      <c r="I18" s="26">
        <f>1/$A$2*[1]CoreVPAExp!BH$264</f>
        <v>4.0957595999999994E-3</v>
      </c>
      <c r="J18" s="26">
        <f>1/$A$2*[1]CoreVPAExp!BI$264</f>
        <v>8.5826904000000006E-3</v>
      </c>
      <c r="K18" s="26">
        <f>1/$A$2*[1]CoreVPAExp!BJ$264</f>
        <v>9.0857192E-3</v>
      </c>
      <c r="L18" s="26">
        <f>1/$A$2*[1]CoreVPAExp!BK$264</f>
        <v>5.2216908000000005E-3</v>
      </c>
      <c r="M18" s="26">
        <f>1/$A$2*[1]CoreVPAExp!BL$264</f>
        <v>8.0285879999999997E-3</v>
      </c>
      <c r="N18" s="26">
        <f>1/$A$2*[1]CoreVPAExp!BM$264</f>
        <v>7.7908364000000016E-3</v>
      </c>
      <c r="O18" s="26">
        <f>1/$A$2*[1]CoreVPAExp!BN$264</f>
        <v>1.8000705499999999E-2</v>
      </c>
      <c r="P18" s="26">
        <f>1/$A$2*[1]CoreVPAExp!BO$264</f>
        <v>2.2523641200000003E-2</v>
      </c>
      <c r="Q18" s="26">
        <f>1/$A$2*[1]CoreVPAExp!BP$264</f>
        <v>1.4238816360000003E-2</v>
      </c>
      <c r="R18" s="26">
        <f>1/$A$2*[1]CoreVPAExp!BQ$264</f>
        <v>2.8304433992631581E-2</v>
      </c>
      <c r="S18" s="26">
        <f>1/$A$2*[1]CoreVPAExp!BR$264</f>
        <v>3.9993640733333329E-2</v>
      </c>
      <c r="T18" s="26">
        <f>1/$A$2*[1]CoreVPAExp!BS$264</f>
        <v>1.6059183644444447E-2</v>
      </c>
      <c r="U18" s="26">
        <f>1/$A$2*[1]CoreVPAExp!BT$264</f>
        <v>1.4172746000000005E-2</v>
      </c>
      <c r="V18" s="26">
        <f>1/$A$2*[1]CoreVPAExp!BU$264</f>
        <v>1.3941956800000002E-2</v>
      </c>
      <c r="W18" s="26">
        <f>1/$A$2*[1]CoreVPAExp!BV$264</f>
        <v>3.8998E-4</v>
      </c>
      <c r="X18" s="26">
        <f>1/$A$2*[1]CoreVPAExp!BW$264</f>
        <v>3.8998E-4</v>
      </c>
      <c r="Y18" s="26">
        <f>1/$A$2*[1]CoreVPAExp!BX$264</f>
        <v>3.8998E-4</v>
      </c>
      <c r="Z18" s="26">
        <f>1/$A$2*[1]CoreVPAExp!BY$264</f>
        <v>3.8998E-4</v>
      </c>
      <c r="AA18" s="26">
        <f>1/$A$2*[1]CoreVPAExp!BZ$264</f>
        <v>3.8998E-4</v>
      </c>
      <c r="AB18" s="173">
        <f>1/$A$2*[1]CoreVPAExp!CA$264</f>
        <v>3.8998E-4</v>
      </c>
      <c r="AC18" s="12"/>
      <c r="AD18" s="184">
        <f>[1]CoreVPAExp!CB$264</f>
        <v>1.2072745921729999</v>
      </c>
      <c r="AE18" s="67">
        <f>[1]CoreVPAExp!CC$264</f>
        <v>1.4078701668</v>
      </c>
      <c r="AF18" s="67">
        <f>[1]CoreVPAExp!CD$264</f>
        <v>1.65405943</v>
      </c>
      <c r="AG18" s="67">
        <f>[1]CoreVPAExp!CE$264</f>
        <v>1.7599831760000002</v>
      </c>
      <c r="AH18" s="67">
        <f>[1]CoreVPAExp!CF$264</f>
        <v>1.7092393519444444</v>
      </c>
      <c r="AI18" s="67">
        <f>[1]CoreVPAExp!CG$264</f>
        <v>2.1615187332999999</v>
      </c>
      <c r="AJ18" s="67">
        <f>[1]CoreVPAExp!CH$264</f>
        <v>1.8221066952000002</v>
      </c>
      <c r="AK18" s="67">
        <f>[1]CoreVPAExp!CI$264</f>
        <v>3.0045046644999998</v>
      </c>
      <c r="AL18" s="67">
        <f>[1]CoreVPAExp!CJ$264</f>
        <v>3.7086692656000007</v>
      </c>
      <c r="AM18" s="67">
        <f>[1]CoreVPAExp!CK$264</f>
        <v>1.5536412188000002</v>
      </c>
      <c r="AN18" s="67">
        <f>[1]CoreVPAExp!CL$264</f>
        <v>2.0171307663000002</v>
      </c>
      <c r="AO18" s="67">
        <f>[1]CoreVPAExp!CM$264</f>
        <v>2.0653758240000002</v>
      </c>
      <c r="AP18" s="67">
        <f>[1]CoreVPAExp!CN$264</f>
        <v>6.2568385264000002</v>
      </c>
      <c r="AQ18" s="67">
        <f>[1]CoreVPAExp!CO$264</f>
        <v>9.5804784413729998</v>
      </c>
      <c r="AR18" s="67">
        <f>[1]CoreVPAExp!CP$264</f>
        <v>7.7433980714000006</v>
      </c>
      <c r="AS18" s="67">
        <f>[1]CoreVPAExp!CQ$264</f>
        <v>11.120522253700001</v>
      </c>
      <c r="AT18" s="67">
        <f>[1]CoreVPAExp!CR$264</f>
        <v>12.9391053929</v>
      </c>
      <c r="AU18" s="67">
        <f>[1]CoreVPAExp!CS$264</f>
        <v>7.9604807568</v>
      </c>
      <c r="AV18" s="67">
        <f>[1]CoreVPAExp!CT$264</f>
        <v>6.8110831574000006</v>
      </c>
      <c r="AW18" s="67">
        <f>[1]CoreVPAExp!CU$264</f>
        <v>6.613715025866667</v>
      </c>
      <c r="AX18" s="67">
        <f>[1]CoreVPAExp!CV$264</f>
        <v>2.6092593391285712</v>
      </c>
      <c r="AY18" s="67">
        <f>[1]CoreVPAExp!CW$264</f>
        <v>0</v>
      </c>
      <c r="AZ18" s="67">
        <f>[1]CoreVPAExp!CX$264</f>
        <v>9.0564363999999994E-3</v>
      </c>
      <c r="BA18" s="67">
        <f>[1]CoreVPAExp!CY$264</f>
        <v>8.7814368000000004E-3</v>
      </c>
      <c r="BB18" s="67">
        <f>[1]CoreVPAExp!CZ$264</f>
        <v>1.0083648000000001E-2</v>
      </c>
      <c r="BC18" s="67">
        <f>[1]CoreVPAExp!DA$264</f>
        <v>1.46390112E-2</v>
      </c>
      <c r="BD18" s="165"/>
    </row>
    <row r="19" spans="2:56">
      <c r="B19" s="4" t="s">
        <v>33</v>
      </c>
      <c r="C19" s="19">
        <f>1/$A$2*[1]CoreVPAExp!BB$160</f>
        <v>4.7255387999999999E-3</v>
      </c>
      <c r="D19" s="11">
        <f>1/$A$2*[1]CoreVPAExp!BC$160</f>
        <v>4.2860199999999998E-3</v>
      </c>
      <c r="E19" s="11">
        <f>1/$A$2*[1]CoreVPAExp!BD$160</f>
        <v>5.2893599999999999E-3</v>
      </c>
      <c r="F19" s="11">
        <f>1/$A$2*[1]CoreVPAExp!BE$160</f>
        <v>5.4177388000000003E-3</v>
      </c>
      <c r="G19" s="11">
        <f>1/$A$2*[1]CoreVPAExp!BF$160</f>
        <v>5.2088464000000006E-3</v>
      </c>
      <c r="H19" s="11">
        <f>1/$A$2*[1]CoreVPAExp!BG$160</f>
        <v>5.0127340000000005E-3</v>
      </c>
      <c r="I19" s="11">
        <f>1/$A$2*[1]CoreVPAExp!BH$160</f>
        <v>3.7242815999999996E-3</v>
      </c>
      <c r="J19" s="11">
        <f>1/$A$2*[1]CoreVPAExp!BI$160</f>
        <v>6.8970708000000002E-3</v>
      </c>
      <c r="K19" s="11">
        <f>1/$A$2*[1]CoreVPAExp!BJ$160</f>
        <v>8.0461204000000005E-3</v>
      </c>
      <c r="L19" s="11">
        <f>1/$A$2*[1]CoreVPAExp!BK$160</f>
        <v>3.2575408000000004E-3</v>
      </c>
      <c r="M19" s="11">
        <f>1/$A$2*[1]CoreVPAExp!BL$160</f>
        <v>6.2376704E-3</v>
      </c>
      <c r="N19" s="11">
        <f>1/$A$2*[1]CoreVPAExp!BM$160</f>
        <v>5.3157160000000016E-3</v>
      </c>
      <c r="O19" s="11">
        <f>1/$A$2*[1]CoreVPAExp!BN$160</f>
        <v>1.18541828E-2</v>
      </c>
      <c r="P19" s="11">
        <f>1/$A$2*[1]CoreVPAExp!BO$160</f>
        <v>5.5679856000000012E-3</v>
      </c>
      <c r="Q19" s="11">
        <f>1/$A$2*[1]CoreVPAExp!BP$160</f>
        <v>3.1963986600000004E-3</v>
      </c>
      <c r="R19" s="11">
        <f>1/$A$2*[1]CoreVPAExp!BQ$160</f>
        <v>5.3088835926315796E-3</v>
      </c>
      <c r="S19" s="11">
        <f>1/$A$2*[1]CoreVPAExp!BR$160</f>
        <v>7.8362399333333343E-3</v>
      </c>
      <c r="T19" s="11">
        <f>1/$A$2*[1]CoreVPAExp!BS$160</f>
        <v>7.6230452444444449E-3</v>
      </c>
      <c r="U19" s="11">
        <f>1/$A$2*[1]CoreVPAExp!BT$160</f>
        <v>8.3981000000000021E-3</v>
      </c>
      <c r="V19" s="11">
        <f>1/$A$2*[1]CoreVPAExp!BU$160</f>
        <v>8.0559000000000013E-3</v>
      </c>
      <c r="W19" s="11">
        <f>1/$A$2*[1]CoreVPAExp!BV$160</f>
        <v>0</v>
      </c>
      <c r="X19" s="11">
        <f>1/$A$2*[1]CoreVPAExp!BW$160</f>
        <v>0</v>
      </c>
      <c r="Y19" s="11">
        <f>1/$A$2*[1]CoreVPAExp!BX$160</f>
        <v>0</v>
      </c>
      <c r="Z19" s="11">
        <f>1/$A$2*[1]CoreVPAExp!BY$160</f>
        <v>0</v>
      </c>
      <c r="AA19" s="11">
        <f>1/$A$2*[1]CoreVPAExp!BZ$160</f>
        <v>0</v>
      </c>
      <c r="AB19" s="160">
        <f>1/$A$2*[1]CoreVPAExp!CA$160</f>
        <v>0</v>
      </c>
      <c r="AC19" s="100"/>
      <c r="AD19" s="181">
        <f>[1]CoreVPAExp!CB$160</f>
        <v>1.0569448490669999</v>
      </c>
      <c r="AE19" s="75">
        <f>[1]CoreVPAExp!CC$160</f>
        <v>1.0952381959999999</v>
      </c>
      <c r="AF19" s="75">
        <f>[1]CoreVPAExp!CD$160</f>
        <v>1.403998512</v>
      </c>
      <c r="AG19" s="75">
        <f>[1]CoreVPAExp!CE$160</f>
        <v>1.4750486016000002</v>
      </c>
      <c r="AH19" s="75">
        <f>[1]CoreVPAExp!CF$160</f>
        <v>1.4685881790444444</v>
      </c>
      <c r="AI19" s="75">
        <f>[1]CoreVPAExp!CG$160</f>
        <v>1.7583574437</v>
      </c>
      <c r="AJ19" s="75">
        <f>[1]CoreVPAExp!CH$160</f>
        <v>1.4995932144000002</v>
      </c>
      <c r="AK19" s="75">
        <f>[1]CoreVPAExp!CI$160</f>
        <v>2.2758879329999999</v>
      </c>
      <c r="AL19" s="75">
        <f>[1]CoreVPAExp!CJ$160</f>
        <v>3.2987367144000004</v>
      </c>
      <c r="AM19" s="75">
        <f>[1]CoreVPAExp!CK$160</f>
        <v>0.88278705239999999</v>
      </c>
      <c r="AN19" s="75">
        <f>[1]CoreVPAExp!CL$160</f>
        <v>1.5742435617000001</v>
      </c>
      <c r="AO19" s="75">
        <f>[1]CoreVPAExp!CM$160</f>
        <v>1.343943984</v>
      </c>
      <c r="AP19" s="75">
        <f>[1]CoreVPAExp!CN$160</f>
        <v>3.9065166271999998</v>
      </c>
      <c r="AQ19" s="75">
        <f>[1]CoreVPAExp!CO$160</f>
        <v>2.2858526745000001</v>
      </c>
      <c r="AR19" s="75">
        <f>[1]CoreVPAExp!CP$160</f>
        <v>1.2661229395</v>
      </c>
      <c r="AS19" s="75">
        <f>[1]CoreVPAExp!CQ$160</f>
        <v>2.3609860435000001</v>
      </c>
      <c r="AT19" s="75">
        <f>[1]CoreVPAExp!CR$160</f>
        <v>3.3140176446999998</v>
      </c>
      <c r="AU19" s="75">
        <f>[1]CoreVPAExp!CS$160</f>
        <v>3.9201516353999999</v>
      </c>
      <c r="AV19" s="75">
        <f>[1]CoreVPAExp!CT$160</f>
        <v>3.7413477689999999</v>
      </c>
      <c r="AW19" s="75">
        <f>[1]CoreVPAExp!CU$160</f>
        <v>3.1362234459999998</v>
      </c>
      <c r="AX19" s="75">
        <f>[1]CoreVPAExp!CV$160</f>
        <v>1.9474218289285714</v>
      </c>
      <c r="AY19" s="75">
        <f>[1]CoreVPAExp!CW$160</f>
        <v>0</v>
      </c>
      <c r="AZ19" s="75">
        <f>[1]CoreVPAExp!CX$160</f>
        <v>0</v>
      </c>
      <c r="BA19" s="75">
        <f>[1]CoreVPAExp!CY$160</f>
        <v>0</v>
      </c>
      <c r="BB19" s="75">
        <f>[1]CoreVPAExp!CZ$160</f>
        <v>0</v>
      </c>
      <c r="BC19" s="75">
        <f>[1]CoreVPAExp!DA$160</f>
        <v>0</v>
      </c>
      <c r="BD19" s="165"/>
    </row>
    <row r="20" spans="2:56">
      <c r="B20" s="4" t="s">
        <v>13</v>
      </c>
      <c r="C20" s="18">
        <f t="shared" ref="C20:AB20" si="6">SUM(C18:C18)-SUM(C19:C19)</f>
        <v>1.8134320000000002E-3</v>
      </c>
      <c r="D20" s="14">
        <f t="shared" si="6"/>
        <v>1.9831374400000002E-3</v>
      </c>
      <c r="E20" s="14">
        <f t="shared" si="6"/>
        <v>7.0414000000000067E-4</v>
      </c>
      <c r="F20" s="14">
        <f t="shared" si="6"/>
        <v>8.7567440000000003E-4</v>
      </c>
      <c r="G20" s="14">
        <f t="shared" si="6"/>
        <v>5.8397999999999957E-4</v>
      </c>
      <c r="H20" s="14">
        <f t="shared" si="6"/>
        <v>9.7362215999999974E-4</v>
      </c>
      <c r="I20" s="14">
        <f t="shared" si="6"/>
        <v>3.7147799999999974E-4</v>
      </c>
      <c r="J20" s="14">
        <f t="shared" si="6"/>
        <v>1.6856196000000004E-3</v>
      </c>
      <c r="K20" s="14">
        <f t="shared" si="6"/>
        <v>1.0395987999999995E-3</v>
      </c>
      <c r="L20" s="14">
        <f t="shared" si="6"/>
        <v>1.96415E-3</v>
      </c>
      <c r="M20" s="14">
        <f t="shared" si="6"/>
        <v>1.7909175999999997E-3</v>
      </c>
      <c r="N20" s="14">
        <f t="shared" si="6"/>
        <v>2.4751204000000001E-3</v>
      </c>
      <c r="O20" s="14">
        <f t="shared" si="6"/>
        <v>6.1465226999999987E-3</v>
      </c>
      <c r="P20" s="14">
        <f t="shared" si="6"/>
        <v>1.6955655600000001E-2</v>
      </c>
      <c r="Q20" s="14">
        <f t="shared" si="6"/>
        <v>1.1042417700000003E-2</v>
      </c>
      <c r="R20" s="14">
        <f t="shared" si="6"/>
        <v>2.2995550400000002E-2</v>
      </c>
      <c r="S20" s="14">
        <f t="shared" si="6"/>
        <v>3.2157400799999993E-2</v>
      </c>
      <c r="T20" s="14">
        <f t="shared" si="6"/>
        <v>8.4361384000000011E-3</v>
      </c>
      <c r="U20" s="14">
        <f t="shared" si="6"/>
        <v>5.7746460000000031E-3</v>
      </c>
      <c r="V20" s="14">
        <f t="shared" si="6"/>
        <v>5.8860568000000009E-3</v>
      </c>
      <c r="W20" s="14">
        <f t="shared" si="6"/>
        <v>3.8998E-4</v>
      </c>
      <c r="X20" s="14">
        <f t="shared" si="6"/>
        <v>3.8998E-4</v>
      </c>
      <c r="Y20" s="14">
        <f t="shared" si="6"/>
        <v>3.8998E-4</v>
      </c>
      <c r="Z20" s="14">
        <f t="shared" si="6"/>
        <v>3.8998E-4</v>
      </c>
      <c r="AA20" s="14">
        <f t="shared" si="6"/>
        <v>3.8998E-4</v>
      </c>
      <c r="AB20" s="175">
        <f t="shared" si="6"/>
        <v>3.8998E-4</v>
      </c>
      <c r="AC20" s="100"/>
      <c r="AD20" s="181">
        <f t="shared" ref="AD20:BC20" si="7">SUM(AD18:AD18)-SUM(AD19:AD19)</f>
        <v>0.150329743106</v>
      </c>
      <c r="AE20" s="75">
        <f t="shared" si="7"/>
        <v>0.31263197080000005</v>
      </c>
      <c r="AF20" s="75">
        <f t="shared" si="7"/>
        <v>0.25006091799999997</v>
      </c>
      <c r="AG20" s="75">
        <f t="shared" si="7"/>
        <v>0.28493457440000003</v>
      </c>
      <c r="AH20" s="75">
        <f t="shared" si="7"/>
        <v>0.24065117290000004</v>
      </c>
      <c r="AI20" s="75">
        <f t="shared" si="7"/>
        <v>0.40316128959999986</v>
      </c>
      <c r="AJ20" s="75">
        <f t="shared" si="7"/>
        <v>0.32251348080000009</v>
      </c>
      <c r="AK20" s="75">
        <f t="shared" si="7"/>
        <v>0.72861673149999984</v>
      </c>
      <c r="AL20" s="75">
        <f t="shared" si="7"/>
        <v>0.40993255120000027</v>
      </c>
      <c r="AM20" s="75">
        <f t="shared" si="7"/>
        <v>0.67085416640000017</v>
      </c>
      <c r="AN20" s="75">
        <f t="shared" si="7"/>
        <v>0.44288720460000008</v>
      </c>
      <c r="AO20" s="75">
        <f t="shared" si="7"/>
        <v>0.72143184000000016</v>
      </c>
      <c r="AP20" s="75">
        <f t="shared" si="7"/>
        <v>2.3503218992000003</v>
      </c>
      <c r="AQ20" s="75">
        <f t="shared" si="7"/>
        <v>7.2946257668729997</v>
      </c>
      <c r="AR20" s="75">
        <f t="shared" si="7"/>
        <v>6.4772751319000008</v>
      </c>
      <c r="AS20" s="75">
        <f t="shared" si="7"/>
        <v>8.7595362102000003</v>
      </c>
      <c r="AT20" s="75">
        <f t="shared" si="7"/>
        <v>9.6250877482000003</v>
      </c>
      <c r="AU20" s="75">
        <f t="shared" si="7"/>
        <v>4.0403291214000001</v>
      </c>
      <c r="AV20" s="75">
        <f t="shared" si="7"/>
        <v>3.0697353884000007</v>
      </c>
      <c r="AW20" s="75">
        <f t="shared" si="7"/>
        <v>3.4774915798666672</v>
      </c>
      <c r="AX20" s="75">
        <f t="shared" si="7"/>
        <v>0.66183751019999981</v>
      </c>
      <c r="AY20" s="75">
        <f t="shared" si="7"/>
        <v>0</v>
      </c>
      <c r="AZ20" s="75">
        <f t="shared" si="7"/>
        <v>9.0564363999999994E-3</v>
      </c>
      <c r="BA20" s="75">
        <f t="shared" si="7"/>
        <v>8.7814368000000004E-3</v>
      </c>
      <c r="BB20" s="75">
        <f t="shared" si="7"/>
        <v>1.0083648000000001E-2</v>
      </c>
      <c r="BC20" s="75">
        <f t="shared" si="7"/>
        <v>1.46390112E-2</v>
      </c>
      <c r="BD20" s="165"/>
    </row>
    <row r="21" spans="2:56" ht="17.149999999999999" customHeight="1">
      <c r="B21" s="59" t="s">
        <v>50</v>
      </c>
      <c r="C21" s="60">
        <f>1/$A$2*[1]CoreVPAExp!BB$272</f>
        <v>0</v>
      </c>
      <c r="D21" s="61">
        <f>1/$A$2*[1]CoreVPAExp!BC$272</f>
        <v>0</v>
      </c>
      <c r="E21" s="61">
        <f>1/$A$2*[1]CoreVPAExp!BD$272</f>
        <v>0</v>
      </c>
      <c r="F21" s="61">
        <f>1/$A$2*[1]CoreVPAExp!BE$272</f>
        <v>0</v>
      </c>
      <c r="G21" s="61">
        <f>1/$A$2*[1]CoreVPAExp!BF$272</f>
        <v>0</v>
      </c>
      <c r="H21" s="61">
        <f>1/$A$2*[1]CoreVPAExp!BG$272</f>
        <v>0</v>
      </c>
      <c r="I21" s="61">
        <f>1/$A$2*[1]CoreVPAExp!BH$272</f>
        <v>0</v>
      </c>
      <c r="J21" s="61">
        <f>1/$A$2*[1]CoreVPAExp!BI$272</f>
        <v>0</v>
      </c>
      <c r="K21" s="61">
        <f>1/$A$2*[1]CoreVPAExp!BJ$272</f>
        <v>0</v>
      </c>
      <c r="L21" s="61">
        <f>1/$A$2*[1]CoreVPAExp!BK$272</f>
        <v>0</v>
      </c>
      <c r="M21" s="61">
        <f>1/$A$2*[1]CoreVPAExp!BL$272</f>
        <v>0</v>
      </c>
      <c r="N21" s="61">
        <f>1/$A$2*[1]CoreVPAExp!BM$272</f>
        <v>0</v>
      </c>
      <c r="O21" s="61">
        <f>1/$A$2*[1]CoreVPAExp!BN$272</f>
        <v>0</v>
      </c>
      <c r="P21" s="61">
        <f>1/$A$2*[1]CoreVPAExp!BO$272</f>
        <v>0</v>
      </c>
      <c r="Q21" s="61">
        <f>1/$A$2*[1]CoreVPAExp!BP$272</f>
        <v>0</v>
      </c>
      <c r="R21" s="61">
        <f>1/$A$2*[1]CoreVPAExp!BQ$272</f>
        <v>0</v>
      </c>
      <c r="S21" s="61">
        <f>1/$A$2*[1]CoreVPAExp!BR$272</f>
        <v>0</v>
      </c>
      <c r="T21" s="61">
        <f>1/$A$2*[1]CoreVPAExp!BS$272</f>
        <v>0</v>
      </c>
      <c r="U21" s="61">
        <f>1/$A$2*[1]CoreVPAExp!BT$272</f>
        <v>0</v>
      </c>
      <c r="V21" s="61">
        <f>1/$A$2*[1]CoreVPAExp!BU$272</f>
        <v>0</v>
      </c>
      <c r="W21" s="61">
        <f>1/$A$2*[1]CoreVPAExp!BV$272</f>
        <v>0</v>
      </c>
      <c r="X21" s="61">
        <f>1/$A$2*[1]CoreVPAExp!BW$272</f>
        <v>0</v>
      </c>
      <c r="Y21" s="61">
        <f>1/$A$2*[1]CoreVPAExp!BX$272</f>
        <v>0</v>
      </c>
      <c r="Z21" s="61">
        <f>1/$A$2*[1]CoreVPAExp!BY$272</f>
        <v>0</v>
      </c>
      <c r="AA21" s="61">
        <f>1/$A$2*[1]CoreVPAExp!BZ$272</f>
        <v>0</v>
      </c>
      <c r="AB21" s="176">
        <f>1/$A$2*[1]CoreVPAExp!CA$272</f>
        <v>0</v>
      </c>
      <c r="AC21" s="62"/>
      <c r="AD21" s="186">
        <f>[1]CoreVPAExp!CB$272</f>
        <v>0</v>
      </c>
      <c r="AE21" s="80">
        <f>[1]CoreVPAExp!CC$272</f>
        <v>0</v>
      </c>
      <c r="AF21" s="80">
        <f>[1]CoreVPAExp!CD$272</f>
        <v>0</v>
      </c>
      <c r="AG21" s="80">
        <f>[1]CoreVPAExp!CE$272</f>
        <v>0</v>
      </c>
      <c r="AH21" s="80">
        <f>[1]CoreVPAExp!CF$272</f>
        <v>0</v>
      </c>
      <c r="AI21" s="80">
        <f>[1]CoreVPAExp!CG$272</f>
        <v>0</v>
      </c>
      <c r="AJ21" s="80">
        <f>[1]CoreVPAExp!CH$272</f>
        <v>0</v>
      </c>
      <c r="AK21" s="80">
        <f>[1]CoreVPAExp!CI$272</f>
        <v>0</v>
      </c>
      <c r="AL21" s="80">
        <f>[1]CoreVPAExp!CJ$272</f>
        <v>0</v>
      </c>
      <c r="AM21" s="80">
        <f>[1]CoreVPAExp!CK$272</f>
        <v>0</v>
      </c>
      <c r="AN21" s="80">
        <f>[1]CoreVPAExp!CL$272</f>
        <v>0</v>
      </c>
      <c r="AO21" s="80">
        <f>[1]CoreVPAExp!CM$272</f>
        <v>0</v>
      </c>
      <c r="AP21" s="80">
        <f>[1]CoreVPAExp!CN$272</f>
        <v>0</v>
      </c>
      <c r="AQ21" s="80">
        <f>[1]CoreVPAExp!CO$272</f>
        <v>0</v>
      </c>
      <c r="AR21" s="80">
        <f>[1]CoreVPAExp!CP$272</f>
        <v>0</v>
      </c>
      <c r="AS21" s="80">
        <f>[1]CoreVPAExp!CQ$272</f>
        <v>0</v>
      </c>
      <c r="AT21" s="80">
        <f>[1]CoreVPAExp!CR$272</f>
        <v>0</v>
      </c>
      <c r="AU21" s="80">
        <f>[1]CoreVPAExp!CS$272</f>
        <v>0</v>
      </c>
      <c r="AV21" s="80">
        <f>[1]CoreVPAExp!CT$272</f>
        <v>0</v>
      </c>
      <c r="AW21" s="80">
        <f>[1]CoreVPAExp!CU$272</f>
        <v>0</v>
      </c>
      <c r="AX21" s="80">
        <f>[1]CoreVPAExp!CV$272</f>
        <v>0</v>
      </c>
      <c r="AY21" s="80">
        <f>[1]CoreVPAExp!CW$272</f>
        <v>0</v>
      </c>
      <c r="AZ21" s="80">
        <f>[1]CoreVPAExp!CX$272</f>
        <v>0</v>
      </c>
      <c r="BA21" s="80">
        <f>[1]CoreVPAExp!CY$272</f>
        <v>0</v>
      </c>
      <c r="BB21" s="80">
        <f>[1]CoreVPAExp!CZ$272</f>
        <v>0</v>
      </c>
      <c r="BC21" s="80">
        <f>[1]CoreVPAExp!DA$272</f>
        <v>0</v>
      </c>
      <c r="BD21" s="165"/>
    </row>
    <row r="22" spans="2:56" ht="17.149999999999999" customHeight="1">
      <c r="B22" s="149" t="s">
        <v>53</v>
      </c>
      <c r="C22" s="150">
        <f t="shared" ref="C22:AB22" si="8">C6-SUM(C7,C8,C11,C12,C18,C21)</f>
        <v>2.8417550000000083E-4</v>
      </c>
      <c r="D22" s="151">
        <f t="shared" si="8"/>
        <v>1.8564000000000427E-4</v>
      </c>
      <c r="E22" s="151">
        <f t="shared" si="8"/>
        <v>0</v>
      </c>
      <c r="F22" s="151">
        <f t="shared" si="8"/>
        <v>6.5999999999996617E-5</v>
      </c>
      <c r="G22" s="151">
        <f t="shared" si="8"/>
        <v>4.2272974600000152E-4</v>
      </c>
      <c r="H22" s="151">
        <f t="shared" si="8"/>
        <v>4.4442225200000407E-4</v>
      </c>
      <c r="I22" s="151">
        <f t="shared" si="8"/>
        <v>3.2003194600000243E-4</v>
      </c>
      <c r="J22" s="151">
        <f t="shared" si="8"/>
        <v>1.3186044000000029E-3</v>
      </c>
      <c r="K22" s="151">
        <f t="shared" si="8"/>
        <v>1.1177033999999995E-3</v>
      </c>
      <c r="L22" s="151">
        <f t="shared" si="8"/>
        <v>1.6260040666666656E-3</v>
      </c>
      <c r="M22" s="151">
        <f t="shared" si="8"/>
        <v>2.0499281333333369E-3</v>
      </c>
      <c r="N22" s="151">
        <f t="shared" si="8"/>
        <v>1.1576217596000027E-2</v>
      </c>
      <c r="O22" s="151">
        <f t="shared" si="8"/>
        <v>2.5799521898000027E-2</v>
      </c>
      <c r="P22" s="151">
        <f t="shared" si="8"/>
        <v>3.7246736024000027E-2</v>
      </c>
      <c r="Q22" s="151">
        <f t="shared" si="8"/>
        <v>7.1108044144666621E-2</v>
      </c>
      <c r="R22" s="151">
        <f t="shared" si="8"/>
        <v>0.10530256961600001</v>
      </c>
      <c r="S22" s="151">
        <f t="shared" si="8"/>
        <v>0.14514289972000005</v>
      </c>
      <c r="T22" s="151">
        <f t="shared" si="8"/>
        <v>0.32675581378400009</v>
      </c>
      <c r="U22" s="151">
        <f t="shared" si="8"/>
        <v>0.30963295530399976</v>
      </c>
      <c r="V22" s="151">
        <f t="shared" si="8"/>
        <v>0.23763404093200008</v>
      </c>
      <c r="W22" s="151">
        <f t="shared" si="8"/>
        <v>0.13673535788266661</v>
      </c>
      <c r="X22" s="151">
        <f t="shared" si="8"/>
        <v>0</v>
      </c>
      <c r="Y22" s="151">
        <f t="shared" si="8"/>
        <v>0</v>
      </c>
      <c r="Z22" s="151">
        <f t="shared" si="8"/>
        <v>0</v>
      </c>
      <c r="AA22" s="151">
        <f t="shared" si="8"/>
        <v>0</v>
      </c>
      <c r="AB22" s="152">
        <f t="shared" si="8"/>
        <v>0</v>
      </c>
      <c r="AC22" s="157"/>
      <c r="AD22" s="187">
        <f t="shared" ref="AD22:BC22" si="9">AD6-SUM(AD7,AD8,AD11,AD12,AD18,AD21)</f>
        <v>4.8894999999999467E-2</v>
      </c>
      <c r="AE22" s="155">
        <f t="shared" si="9"/>
        <v>6.4506999999998982E-2</v>
      </c>
      <c r="AF22" s="155">
        <f t="shared" si="9"/>
        <v>0</v>
      </c>
      <c r="AG22" s="155">
        <f t="shared" si="9"/>
        <v>1.3335000000000097E-2</v>
      </c>
      <c r="AH22" s="155">
        <f t="shared" si="9"/>
        <v>6.7790999999999713E-2</v>
      </c>
      <c r="AI22" s="155">
        <f t="shared" si="9"/>
        <v>7.9632000000001035E-2</v>
      </c>
      <c r="AJ22" s="155">
        <f t="shared" si="9"/>
        <v>6.427349999999965E-2</v>
      </c>
      <c r="AK22" s="155">
        <f t="shared" si="9"/>
        <v>0.31835700000000067</v>
      </c>
      <c r="AL22" s="155">
        <f t="shared" si="9"/>
        <v>0.30214800000000075</v>
      </c>
      <c r="AM22" s="155">
        <f t="shared" si="9"/>
        <v>0.47786466666666705</v>
      </c>
      <c r="AN22" s="155">
        <f t="shared" si="9"/>
        <v>0.63401933333333282</v>
      </c>
      <c r="AO22" s="155">
        <f t="shared" si="9"/>
        <v>3.8849640000000036</v>
      </c>
      <c r="AP22" s="155">
        <f t="shared" si="9"/>
        <v>9.9907779999999988</v>
      </c>
      <c r="AQ22" s="155">
        <f t="shared" si="9"/>
        <v>14.217796666666658</v>
      </c>
      <c r="AR22" s="155">
        <f t="shared" si="9"/>
        <v>27.927874833333313</v>
      </c>
      <c r="AS22" s="155">
        <f t="shared" si="9"/>
        <v>41.519205999999983</v>
      </c>
      <c r="AT22" s="155">
        <f t="shared" si="9"/>
        <v>50.609755999999976</v>
      </c>
      <c r="AU22" s="155">
        <f t="shared" si="9"/>
        <v>82.865594000000016</v>
      </c>
      <c r="AV22" s="155">
        <f t="shared" si="9"/>
        <v>89.384640500000003</v>
      </c>
      <c r="AW22" s="155">
        <f t="shared" si="9"/>
        <v>65.903395999999972</v>
      </c>
      <c r="AX22" s="155">
        <f t="shared" si="9"/>
        <v>29.427774999999968</v>
      </c>
      <c r="AY22" s="155">
        <f t="shared" si="9"/>
        <v>0</v>
      </c>
      <c r="AZ22" s="155">
        <f t="shared" si="9"/>
        <v>0</v>
      </c>
      <c r="BA22" s="155">
        <f t="shared" si="9"/>
        <v>0</v>
      </c>
      <c r="BB22" s="155">
        <f t="shared" si="9"/>
        <v>2.0820000000000005E-3</v>
      </c>
      <c r="BC22" s="155">
        <f t="shared" si="9"/>
        <v>4.1479999999999989E-3</v>
      </c>
      <c r="BD22" s="165"/>
    </row>
    <row r="23" spans="2:56" s="28" customFormat="1">
      <c r="B23" s="239" t="s">
        <v>91</v>
      </c>
      <c r="C23" s="138">
        <f>1/$A$2*[1]CoreVPAExp!BB$20</f>
        <v>0</v>
      </c>
      <c r="D23" s="139">
        <f>1/$A$2*[1]CoreVPAExp!BC$20</f>
        <v>0</v>
      </c>
      <c r="E23" s="139">
        <f>1/$A$2*[1]CoreVPAExp!BD$20</f>
        <v>0</v>
      </c>
      <c r="F23" s="139">
        <f>1/$A$2*[1]CoreVPAExp!BE$20</f>
        <v>0</v>
      </c>
      <c r="G23" s="139">
        <f>1/$A$2*[1]CoreVPAExp!BF$20</f>
        <v>0</v>
      </c>
      <c r="H23" s="139">
        <f>1/$A$2*[1]CoreVPAExp!BG$20</f>
        <v>0</v>
      </c>
      <c r="I23" s="139">
        <f>1/$A$2*[1]CoreVPAExp!BH$20</f>
        <v>0</v>
      </c>
      <c r="J23" s="139">
        <f>1/$A$2*[1]CoreVPAExp!BI$20</f>
        <v>0</v>
      </c>
      <c r="K23" s="139">
        <f>1/$A$2*[1]CoreVPAExp!BJ$20</f>
        <v>0</v>
      </c>
      <c r="L23" s="139">
        <f>1/$A$2*[1]CoreVPAExp!BK$20</f>
        <v>9.4884066666666662E-5</v>
      </c>
      <c r="M23" s="139">
        <f>1/$A$2*[1]CoreVPAExp!BL$20</f>
        <v>1.8976813333333332E-4</v>
      </c>
      <c r="N23" s="139">
        <f>1/$A$2*[1]CoreVPAExp!BM$20</f>
        <v>2.846522E-4</v>
      </c>
      <c r="O23" s="139">
        <f>1/$A$2*[1]CoreVPAExp!BN$20</f>
        <v>5.0873960000000001E-4</v>
      </c>
      <c r="P23" s="139">
        <f>1/$A$2*[1]CoreVPAExp!BO$20</f>
        <v>0</v>
      </c>
      <c r="Q23" s="139">
        <f>1/$A$2*[1]CoreVPAExp!BP$20</f>
        <v>1.2284123014E-2</v>
      </c>
      <c r="R23" s="139">
        <f>1/$A$2*[1]CoreVPAExp!BQ$20</f>
        <v>2.4568246028E-2</v>
      </c>
      <c r="S23" s="139">
        <f>1/$A$2*[1]CoreVPAExp!BR$20</f>
        <v>2.4568246028E-2</v>
      </c>
      <c r="T23" s="139">
        <f>1/$A$2*[1]CoreVPAExp!BS$20</f>
        <v>0</v>
      </c>
      <c r="U23" s="139">
        <f>1/$A$2*[1]CoreVPAExp!BT$20</f>
        <v>0</v>
      </c>
      <c r="V23" s="139">
        <f>1/$A$2*[1]CoreVPAExp!BU$20</f>
        <v>0</v>
      </c>
      <c r="W23" s="139">
        <f>1/$A$2*[1]CoreVPAExp!BV$20</f>
        <v>0</v>
      </c>
      <c r="X23" s="139">
        <f>1/$A$2*[1]CoreVPAExp!BW$20</f>
        <v>0</v>
      </c>
      <c r="Y23" s="139">
        <f>1/$A$2*[1]CoreVPAExp!BX$20</f>
        <v>0</v>
      </c>
      <c r="Z23" s="139">
        <f>1/$A$2*[1]CoreVPAExp!BY$20</f>
        <v>0</v>
      </c>
      <c r="AA23" s="139">
        <f>1/$A$2*[1]CoreVPAExp!BZ$20</f>
        <v>0</v>
      </c>
      <c r="AB23" s="177">
        <f>1/$A$2*[1]CoreVPAExp!CA$20</f>
        <v>0</v>
      </c>
      <c r="AC23" s="100"/>
      <c r="AD23" s="188">
        <f>[1]CoreVPAExp!CB$20</f>
        <v>0</v>
      </c>
      <c r="AE23" s="141">
        <f>[1]CoreVPAExp!CC$20</f>
        <v>0</v>
      </c>
      <c r="AF23" s="141">
        <f>[1]CoreVPAExp!CD$20</f>
        <v>0</v>
      </c>
      <c r="AG23" s="141">
        <f>[1]CoreVPAExp!CE$20</f>
        <v>0</v>
      </c>
      <c r="AH23" s="141">
        <f>[1]CoreVPAExp!CF$20</f>
        <v>0</v>
      </c>
      <c r="AI23" s="141">
        <f>[1]CoreVPAExp!CG$20</f>
        <v>0</v>
      </c>
      <c r="AJ23" s="141">
        <f>[1]CoreVPAExp!CH$20</f>
        <v>0</v>
      </c>
      <c r="AK23" s="141">
        <f>[1]CoreVPAExp!CI$20</f>
        <v>0</v>
      </c>
      <c r="AL23" s="141">
        <f>[1]CoreVPAExp!CJ$20</f>
        <v>0</v>
      </c>
      <c r="AM23" s="141">
        <f>[1]CoreVPAExp!CK$20</f>
        <v>2.0677666666666667E-2</v>
      </c>
      <c r="AN23" s="141">
        <f>[1]CoreVPAExp!CL$20</f>
        <v>4.1355333333333334E-2</v>
      </c>
      <c r="AO23" s="141">
        <f>[1]CoreVPAExp!CM$20</f>
        <v>6.2032999999999998E-2</v>
      </c>
      <c r="AP23" s="141">
        <f>[1]CoreVPAExp!CN$20</f>
        <v>0.238396</v>
      </c>
      <c r="AQ23" s="141">
        <f>[1]CoreVPAExp!CO$20</f>
        <v>0</v>
      </c>
      <c r="AR23" s="141">
        <f>[1]CoreVPAExp!CP$20</f>
        <v>6.1681105000000001</v>
      </c>
      <c r="AS23" s="141">
        <f>[1]CoreVPAExp!CQ$20</f>
        <v>12.336221</v>
      </c>
      <c r="AT23" s="141">
        <f>[1]CoreVPAExp!CR$20</f>
        <v>12.336221</v>
      </c>
      <c r="AU23" s="141">
        <f>[1]CoreVPAExp!CS$20</f>
        <v>0</v>
      </c>
      <c r="AV23" s="141">
        <f>[1]CoreVPAExp!CT$20</f>
        <v>0</v>
      </c>
      <c r="AW23" s="141">
        <f>[1]CoreVPAExp!CU$20</f>
        <v>0</v>
      </c>
      <c r="AX23" s="141">
        <f>[1]CoreVPAExp!CV$20</f>
        <v>0</v>
      </c>
      <c r="AY23" s="141">
        <f>[1]CoreVPAExp!CW$20</f>
        <v>0</v>
      </c>
      <c r="AZ23" s="141">
        <f>[1]CoreVPAExp!CX$20</f>
        <v>0</v>
      </c>
      <c r="BA23" s="141">
        <f>[1]CoreVPAExp!CY$20</f>
        <v>0</v>
      </c>
      <c r="BB23" s="141">
        <f>[1]CoreVPAExp!CZ$20</f>
        <v>0</v>
      </c>
      <c r="BC23" s="141">
        <f>[1]CoreVPAExp!DA$20</f>
        <v>0</v>
      </c>
      <c r="BD23" s="165"/>
    </row>
    <row r="24" spans="2:56">
      <c r="B24" s="4" t="s">
        <v>78</v>
      </c>
      <c r="C24" s="19">
        <f>1/$A$2*[1]CoreVPAExp!BB$108</f>
        <v>0</v>
      </c>
      <c r="D24" s="11">
        <f>1/$A$2*[1]CoreVPAExp!BC$108</f>
        <v>0</v>
      </c>
      <c r="E24" s="11">
        <f>1/$A$2*[1]CoreVPAExp!BD$108</f>
        <v>0</v>
      </c>
      <c r="F24" s="11">
        <f>1/$A$2*[1]CoreVPAExp!BE$108</f>
        <v>6.5999999999999992E-5</v>
      </c>
      <c r="G24" s="11">
        <f>1/$A$2*[1]CoreVPAExp!BF$108</f>
        <v>3.1299999999999996E-4</v>
      </c>
      <c r="H24" s="11">
        <f>1/$A$2*[1]CoreVPAExp!BG$108</f>
        <v>7.3999999999999996E-5</v>
      </c>
      <c r="I24" s="11">
        <f>1/$A$2*[1]CoreVPAExp!BH$108</f>
        <v>1.7099999999999998E-4</v>
      </c>
      <c r="J24" s="11">
        <f>1/$A$2*[1]CoreVPAExp!BI$108</f>
        <v>1.24E-3</v>
      </c>
      <c r="K24" s="11">
        <f>1/$A$2*[1]CoreVPAExp!BJ$108</f>
        <v>5.7699999999999993E-4</v>
      </c>
      <c r="L24" s="11">
        <f>1/$A$2*[1]CoreVPAExp!BK$108</f>
        <v>1.271E-3</v>
      </c>
      <c r="M24" s="11">
        <f>1/$A$2*[1]CoreVPAExp!BL$108</f>
        <v>1.3857000000000001E-3</v>
      </c>
      <c r="N24" s="11">
        <f>1/$A$2*[1]CoreVPAExp!BM$108</f>
        <v>8.6935799999999994E-3</v>
      </c>
      <c r="O24" s="11">
        <f>1/$A$2*[1]CoreVPAExp!BN$108</f>
        <v>2.422262E-2</v>
      </c>
      <c r="P24" s="11">
        <f>1/$A$2*[1]CoreVPAExp!BO$108</f>
        <v>3.6701999999999999E-2</v>
      </c>
      <c r="Q24" s="11">
        <f>1/$A$2*[1]CoreVPAExp!BP$108</f>
        <v>5.6721000000000001E-2</v>
      </c>
      <c r="R24" s="11">
        <f>1/$A$2*[1]CoreVPAExp!BQ$108</f>
        <v>7.8345579999999998E-2</v>
      </c>
      <c r="S24" s="11">
        <f>1/$A$2*[1]CoreVPAExp!BR$108</f>
        <v>0.11757466</v>
      </c>
      <c r="T24" s="11">
        <f>1/$A$2*[1]CoreVPAExp!BS$108</f>
        <v>0.32422431800000001</v>
      </c>
      <c r="U24" s="11">
        <f>1/$A$2*[1]CoreVPAExp!BT$108</f>
        <v>0.30780517999999996</v>
      </c>
      <c r="V24" s="11">
        <f>1/$A$2*[1]CoreVPAExp!BU$108</f>
        <v>0.23495959999999999</v>
      </c>
      <c r="W24" s="11">
        <f>1/$A$2*[1]CoreVPAExp!BV$108</f>
        <v>0.13673532221066664</v>
      </c>
      <c r="X24" s="11">
        <f>1/$A$2*[1]CoreVPAExp!BW$108</f>
        <v>0</v>
      </c>
      <c r="Y24" s="11">
        <f>1/$A$2*[1]CoreVPAExp!BX$108</f>
        <v>0</v>
      </c>
      <c r="Z24" s="11">
        <f>1/$A$2*[1]CoreVPAExp!BY$108</f>
        <v>0</v>
      </c>
      <c r="AA24" s="11">
        <f>1/$A$2*[1]CoreVPAExp!BZ$108</f>
        <v>0</v>
      </c>
      <c r="AB24" s="160">
        <f>1/$A$2*[1]CoreVPAExp!CA$108</f>
        <v>0</v>
      </c>
      <c r="AC24" s="100"/>
      <c r="AD24" s="181">
        <f>[1]CoreVPAExp!CB$108</f>
        <v>0</v>
      </c>
      <c r="AE24" s="75">
        <f>[1]CoreVPAExp!CC$108</f>
        <v>0</v>
      </c>
      <c r="AF24" s="75">
        <f>[1]CoreVPAExp!CD$108</f>
        <v>0</v>
      </c>
      <c r="AG24" s="75">
        <f>[1]CoreVPAExp!CE$108</f>
        <v>1.3335E-2</v>
      </c>
      <c r="AH24" s="75">
        <f>[1]CoreVPAExp!CF$108</f>
        <v>5.3442999999999997E-2</v>
      </c>
      <c r="AI24" s="75">
        <f>[1]CoreVPAExp!CG$108</f>
        <v>2.4067999999999999E-2</v>
      </c>
      <c r="AJ24" s="75">
        <f>[1]CoreVPAExp!CH$108</f>
        <v>4.0682999999999997E-2</v>
      </c>
      <c r="AK24" s="75">
        <f>[1]CoreVPAExp!CI$108</f>
        <v>0.29855299999999996</v>
      </c>
      <c r="AL24" s="75">
        <f>[1]CoreVPAExp!CJ$108</f>
        <v>0.166351</v>
      </c>
      <c r="AM24" s="75">
        <f>[1]CoreVPAExp!CK$108</f>
        <v>0.36363899999999999</v>
      </c>
      <c r="AN24" s="75">
        <f>[1]CoreVPAExp!CL$108</f>
        <v>0.43010799999999999</v>
      </c>
      <c r="AO24" s="75">
        <f>[1]CoreVPAExp!CM$108</f>
        <v>3.0428129999999998</v>
      </c>
      <c r="AP24" s="75">
        <f>[1]CoreVPAExp!CN$108</f>
        <v>9.2166980000000009</v>
      </c>
      <c r="AQ24" s="75">
        <f>[1]CoreVPAExp!CO$108</f>
        <v>13.805911</v>
      </c>
      <c r="AR24" s="75">
        <f>[1]CoreVPAExp!CP$108</f>
        <v>20.883094999999997</v>
      </c>
      <c r="AS24" s="75">
        <f>[1]CoreVPAExp!CQ$108</f>
        <v>28.162049</v>
      </c>
      <c r="AT24" s="75">
        <f>[1]CoreVPAExp!CR$108</f>
        <v>37.226194999999997</v>
      </c>
      <c r="AU24" s="75">
        <f>[1]CoreVPAExp!CS$108</f>
        <v>81.819489000000004</v>
      </c>
      <c r="AV24" s="75">
        <f>[1]CoreVPAExp!CT$108</f>
        <v>88.811991999999989</v>
      </c>
      <c r="AW24" s="75">
        <f>[1]CoreVPAExp!CU$108</f>
        <v>64.915742999999992</v>
      </c>
      <c r="AX24" s="75">
        <f>[1]CoreVPAExp!CV$108</f>
        <v>29.425644999999999</v>
      </c>
      <c r="AY24" s="75">
        <f>[1]CoreVPAExp!CW$108</f>
        <v>0</v>
      </c>
      <c r="AZ24" s="75">
        <f>[1]CoreVPAExp!CX$108</f>
        <v>0</v>
      </c>
      <c r="BA24" s="75">
        <f>[1]CoreVPAExp!CY$108</f>
        <v>0</v>
      </c>
      <c r="BB24" s="75">
        <f>[1]CoreVPAExp!CZ$108</f>
        <v>0</v>
      </c>
      <c r="BC24" s="75">
        <f>[1]CoreVPAExp!DA$108</f>
        <v>0</v>
      </c>
      <c r="BD24" s="165"/>
    </row>
    <row r="25" spans="2:56" ht="13" thickBot="1">
      <c r="B25" s="5" t="s">
        <v>13</v>
      </c>
      <c r="C25" s="143">
        <f t="shared" ref="C25:AB25" si="10">SUM(C22:C22)-SUM(C23:C24)</f>
        <v>2.8417550000000083E-4</v>
      </c>
      <c r="D25" s="144">
        <f t="shared" si="10"/>
        <v>1.8564000000000427E-4</v>
      </c>
      <c r="E25" s="144">
        <f t="shared" si="10"/>
        <v>0</v>
      </c>
      <c r="F25" s="144">
        <f t="shared" si="10"/>
        <v>-3.3745792618611326E-18</v>
      </c>
      <c r="G25" s="144">
        <f t="shared" si="10"/>
        <v>1.0972974600000155E-4</v>
      </c>
      <c r="H25" s="144">
        <f t="shared" si="10"/>
        <v>3.7042225200000406E-4</v>
      </c>
      <c r="I25" s="144">
        <f t="shared" si="10"/>
        <v>1.4903194600000244E-4</v>
      </c>
      <c r="J25" s="144">
        <f t="shared" si="10"/>
        <v>7.8604400000002869E-5</v>
      </c>
      <c r="K25" s="144">
        <f t="shared" si="10"/>
        <v>5.4070339999999961E-4</v>
      </c>
      <c r="L25" s="144">
        <f t="shared" si="10"/>
        <v>2.6011999999999889E-4</v>
      </c>
      <c r="M25" s="144">
        <f t="shared" si="10"/>
        <v>4.7446000000000337E-4</v>
      </c>
      <c r="N25" s="144">
        <f t="shared" si="10"/>
        <v>2.5979853960000267E-3</v>
      </c>
      <c r="O25" s="144">
        <f t="shared" si="10"/>
        <v>1.0681622980000284E-3</v>
      </c>
      <c r="P25" s="144">
        <f t="shared" si="10"/>
        <v>5.4473602400002819E-4</v>
      </c>
      <c r="Q25" s="144">
        <f t="shared" si="10"/>
        <v>2.102921130666624E-3</v>
      </c>
      <c r="R25" s="144">
        <f t="shared" si="10"/>
        <v>2.3887435880000085E-3</v>
      </c>
      <c r="S25" s="144">
        <f t="shared" si="10"/>
        <v>2.999993692000047E-3</v>
      </c>
      <c r="T25" s="144">
        <f t="shared" si="10"/>
        <v>2.5314957840000818E-3</v>
      </c>
      <c r="U25" s="144">
        <f t="shared" si="10"/>
        <v>1.8277753039998013E-3</v>
      </c>
      <c r="V25" s="144">
        <f t="shared" si="10"/>
        <v>2.6744409320000884E-3</v>
      </c>
      <c r="W25" s="144">
        <f t="shared" si="10"/>
        <v>3.5671999965014578E-8</v>
      </c>
      <c r="X25" s="144">
        <f t="shared" si="10"/>
        <v>0</v>
      </c>
      <c r="Y25" s="144">
        <f t="shared" si="10"/>
        <v>0</v>
      </c>
      <c r="Z25" s="144">
        <f t="shared" si="10"/>
        <v>0</v>
      </c>
      <c r="AA25" s="144">
        <f t="shared" si="10"/>
        <v>0</v>
      </c>
      <c r="AB25" s="178">
        <f t="shared" si="10"/>
        <v>0</v>
      </c>
      <c r="AC25" s="145"/>
      <c r="AD25" s="189">
        <f t="shared" ref="AD25:BC25" si="11">SUM(AD22:AD22)-SUM(AD23:AD24)</f>
        <v>4.8894999999999467E-2</v>
      </c>
      <c r="AE25" s="147">
        <f t="shared" si="11"/>
        <v>6.4506999999998982E-2</v>
      </c>
      <c r="AF25" s="147">
        <f t="shared" si="11"/>
        <v>0</v>
      </c>
      <c r="AG25" s="147">
        <f t="shared" si="11"/>
        <v>9.7144514654701197E-17</v>
      </c>
      <c r="AH25" s="147">
        <f t="shared" si="11"/>
        <v>1.4347999999999715E-2</v>
      </c>
      <c r="AI25" s="147">
        <f t="shared" si="11"/>
        <v>5.5564000000001036E-2</v>
      </c>
      <c r="AJ25" s="147">
        <f t="shared" si="11"/>
        <v>2.3590499999999653E-2</v>
      </c>
      <c r="AK25" s="147">
        <f t="shared" si="11"/>
        <v>1.980400000000071E-2</v>
      </c>
      <c r="AL25" s="147">
        <f t="shared" si="11"/>
        <v>0.13579700000000075</v>
      </c>
      <c r="AM25" s="147">
        <f t="shared" si="11"/>
        <v>9.3548000000000409E-2</v>
      </c>
      <c r="AN25" s="147">
        <f t="shared" si="11"/>
        <v>0.16255599999999948</v>
      </c>
      <c r="AO25" s="147">
        <f t="shared" si="11"/>
        <v>0.78011800000000386</v>
      </c>
      <c r="AP25" s="147">
        <f t="shared" si="11"/>
        <v>0.53568399999999805</v>
      </c>
      <c r="AQ25" s="147">
        <f t="shared" si="11"/>
        <v>0.41188566666665771</v>
      </c>
      <c r="AR25" s="147">
        <f t="shared" si="11"/>
        <v>0.87666933333331443</v>
      </c>
      <c r="AS25" s="147">
        <f t="shared" si="11"/>
        <v>1.0209359999999847</v>
      </c>
      <c r="AT25" s="147">
        <f t="shared" si="11"/>
        <v>1.0473399999999771</v>
      </c>
      <c r="AU25" s="147">
        <f t="shared" si="11"/>
        <v>1.0461050000000114</v>
      </c>
      <c r="AV25" s="147">
        <f t="shared" si="11"/>
        <v>0.57264850000001388</v>
      </c>
      <c r="AW25" s="147">
        <f t="shared" si="11"/>
        <v>0.98765299999998035</v>
      </c>
      <c r="AX25" s="147">
        <f t="shared" si="11"/>
        <v>2.1299999999691011E-3</v>
      </c>
      <c r="AY25" s="147">
        <f t="shared" si="11"/>
        <v>0</v>
      </c>
      <c r="AZ25" s="147">
        <f t="shared" si="11"/>
        <v>0</v>
      </c>
      <c r="BA25" s="147">
        <f t="shared" si="11"/>
        <v>0</v>
      </c>
      <c r="BB25" s="147">
        <f t="shared" si="11"/>
        <v>2.0820000000000005E-3</v>
      </c>
      <c r="BC25" s="147">
        <f t="shared" si="11"/>
        <v>4.1479999999999989E-3</v>
      </c>
      <c r="BD25" s="165"/>
    </row>
    <row r="26" spans="2:56" ht="13" thickTop="1">
      <c r="AD26" s="27"/>
      <c r="AE26" s="27"/>
      <c r="AF26" s="27"/>
      <c r="AG26" s="27"/>
      <c r="AH26" s="27"/>
      <c r="AI26" s="27"/>
      <c r="AJ26" s="27"/>
      <c r="AK26" s="27"/>
      <c r="AL26" s="27"/>
      <c r="AM26" s="27"/>
      <c r="AN26" s="27"/>
      <c r="AO26" s="27"/>
      <c r="AP26" s="27"/>
      <c r="AQ26" s="27"/>
      <c r="AR26" s="27"/>
      <c r="AS26" s="27"/>
      <c r="AT26" s="27"/>
      <c r="AU26" s="27"/>
      <c r="AV26" s="27"/>
      <c r="AW26" s="27"/>
      <c r="AX26" s="27"/>
      <c r="AY26" s="27"/>
      <c r="AZ26" s="27"/>
      <c r="BA26" s="27"/>
      <c r="BB26" s="27"/>
      <c r="BC26" s="27"/>
    </row>
    <row r="27" spans="2:56">
      <c r="AD27" s="27"/>
      <c r="AE27" s="27"/>
      <c r="AF27" s="27"/>
      <c r="AG27" s="27"/>
      <c r="AH27" s="27"/>
      <c r="AI27" s="27"/>
      <c r="AJ27" s="27"/>
      <c r="AK27" s="27"/>
      <c r="AL27" s="27"/>
      <c r="AM27" s="27"/>
      <c r="AN27" s="27"/>
      <c r="AO27" s="27"/>
      <c r="AP27" s="27"/>
      <c r="AQ27" s="27"/>
      <c r="AR27" s="27"/>
      <c r="AS27" s="27"/>
      <c r="AT27" s="27"/>
      <c r="AU27" s="27"/>
      <c r="AV27" s="27"/>
      <c r="AW27" s="27"/>
      <c r="AX27" s="27"/>
      <c r="AY27" s="27"/>
      <c r="AZ27" s="27"/>
      <c r="BA27" s="27"/>
      <c r="BB27" s="27"/>
      <c r="BC27" s="27"/>
    </row>
    <row r="28" spans="2:56">
      <c r="AD28" s="27"/>
      <c r="AE28" s="27"/>
      <c r="AF28" s="27"/>
      <c r="AG28" s="27"/>
      <c r="AH28" s="27"/>
      <c r="AI28" s="27"/>
      <c r="AJ28" s="27"/>
      <c r="AK28" s="27"/>
      <c r="AL28" s="27"/>
      <c r="AM28" s="27"/>
      <c r="AN28" s="27"/>
      <c r="AO28" s="27"/>
      <c r="AP28" s="27"/>
      <c r="AQ28" s="27"/>
      <c r="AR28" s="27"/>
      <c r="AS28" s="27"/>
      <c r="AT28" s="27"/>
      <c r="AU28" s="27"/>
      <c r="AV28" s="27"/>
      <c r="AW28" s="27"/>
      <c r="AX28" s="27"/>
      <c r="AY28" s="27"/>
      <c r="AZ28" s="27"/>
      <c r="BA28" s="27"/>
      <c r="BB28" s="27"/>
      <c r="BC28" s="27"/>
    </row>
    <row r="29" spans="2:56">
      <c r="AD29" s="27"/>
      <c r="AE29" s="27"/>
      <c r="AF29" s="27"/>
      <c r="AG29" s="27"/>
      <c r="AH29" s="27"/>
      <c r="AI29" s="27"/>
      <c r="AJ29" s="27"/>
      <c r="AK29" s="27"/>
      <c r="AL29" s="27"/>
      <c r="AM29" s="27"/>
      <c r="AN29" s="27"/>
      <c r="AO29" s="27"/>
      <c r="AP29" s="27"/>
      <c r="AQ29" s="27"/>
      <c r="AR29" s="27"/>
      <c r="AS29" s="27"/>
      <c r="AT29" s="27"/>
      <c r="AU29" s="27"/>
      <c r="AV29" s="27"/>
      <c r="AW29" s="27"/>
      <c r="AX29" s="27"/>
      <c r="AY29" s="27"/>
      <c r="AZ29" s="27"/>
      <c r="BA29" s="27"/>
      <c r="BB29" s="27"/>
      <c r="BC29" s="27"/>
    </row>
    <row r="30" spans="2:56">
      <c r="AD30" s="27"/>
      <c r="AE30" s="27"/>
      <c r="AF30" s="27"/>
      <c r="AG30" s="27"/>
      <c r="AH30" s="27"/>
      <c r="AI30" s="27"/>
      <c r="AJ30" s="27"/>
      <c r="AK30" s="27"/>
      <c r="AL30" s="27"/>
      <c r="AM30" s="27"/>
      <c r="AN30" s="27"/>
      <c r="AO30" s="27"/>
      <c r="AP30" s="27"/>
      <c r="AQ30" s="27"/>
      <c r="AR30" s="27"/>
      <c r="AS30" s="27"/>
      <c r="AT30" s="27"/>
      <c r="AU30" s="27"/>
      <c r="AV30" s="27"/>
      <c r="AW30" s="27"/>
      <c r="AX30" s="27"/>
      <c r="AY30" s="27"/>
      <c r="AZ30" s="27"/>
      <c r="BA30" s="27"/>
      <c r="BB30" s="27"/>
      <c r="BC30" s="27"/>
    </row>
    <row r="31" spans="2:56">
      <c r="AD31" s="27"/>
      <c r="AE31" s="27"/>
      <c r="AF31" s="27"/>
      <c r="AG31" s="27"/>
      <c r="AH31" s="27"/>
      <c r="AI31" s="27"/>
      <c r="AJ31" s="27"/>
      <c r="AK31" s="27"/>
      <c r="AL31" s="27"/>
      <c r="AM31" s="27"/>
      <c r="AN31" s="27"/>
      <c r="AO31" s="27"/>
      <c r="AP31" s="27"/>
      <c r="AQ31" s="27"/>
      <c r="AR31" s="27"/>
      <c r="AS31" s="27"/>
      <c r="AT31" s="27"/>
      <c r="AU31" s="27"/>
      <c r="AV31" s="27"/>
      <c r="AW31" s="27"/>
      <c r="AX31" s="27"/>
      <c r="AY31" s="27"/>
      <c r="AZ31" s="27"/>
      <c r="BA31" s="27"/>
      <c r="BB31" s="27"/>
      <c r="BC31" s="27"/>
    </row>
    <row r="32" spans="2:56">
      <c r="AD32" s="27"/>
      <c r="AE32" s="27"/>
      <c r="AF32" s="27"/>
      <c r="AG32" s="27"/>
      <c r="AH32" s="27"/>
      <c r="AI32" s="27"/>
      <c r="AJ32" s="27"/>
      <c r="AK32" s="27"/>
      <c r="AL32" s="27"/>
      <c r="AM32" s="27"/>
      <c r="AN32" s="27"/>
      <c r="AO32" s="27"/>
      <c r="AP32" s="27"/>
      <c r="AQ32" s="27"/>
      <c r="AR32" s="27"/>
      <c r="AS32" s="27"/>
      <c r="AT32" s="27"/>
      <c r="AU32" s="27"/>
      <c r="AV32" s="27"/>
      <c r="AW32" s="27"/>
      <c r="AX32" s="27"/>
      <c r="AY32" s="27"/>
      <c r="AZ32" s="27"/>
      <c r="BA32" s="27"/>
      <c r="BB32" s="27"/>
      <c r="BC32" s="27"/>
    </row>
    <row r="33" spans="30:55">
      <c r="AD33" s="27"/>
      <c r="AE33" s="27"/>
      <c r="AF33" s="27"/>
      <c r="AG33" s="27"/>
      <c r="AH33" s="27"/>
      <c r="AI33" s="27"/>
      <c r="AJ33" s="27"/>
      <c r="AK33" s="27"/>
      <c r="AL33" s="27"/>
      <c r="AM33" s="27"/>
      <c r="AN33" s="27"/>
      <c r="AO33" s="27"/>
      <c r="AP33" s="27"/>
      <c r="AQ33" s="27"/>
      <c r="AR33" s="27"/>
      <c r="AS33" s="27"/>
      <c r="AT33" s="27"/>
      <c r="AU33" s="27"/>
      <c r="AV33" s="27"/>
      <c r="AW33" s="27"/>
      <c r="AX33" s="27"/>
      <c r="AY33" s="27"/>
      <c r="AZ33" s="27"/>
      <c r="BA33" s="27"/>
      <c r="BB33" s="27"/>
      <c r="BC33" s="27"/>
    </row>
    <row r="34" spans="30:55">
      <c r="AD34" s="27"/>
      <c r="AE34" s="27"/>
      <c r="AF34" s="27"/>
      <c r="AG34" s="27"/>
      <c r="AH34" s="27"/>
      <c r="AI34" s="27"/>
      <c r="AJ34" s="27"/>
      <c r="AK34" s="27"/>
      <c r="AL34" s="27"/>
      <c r="AM34" s="27"/>
      <c r="AN34" s="27"/>
      <c r="AO34" s="27"/>
      <c r="AP34" s="27"/>
      <c r="AQ34" s="27"/>
      <c r="AR34" s="27"/>
      <c r="AS34" s="27"/>
      <c r="AT34" s="27"/>
      <c r="AU34" s="27"/>
      <c r="AV34" s="27"/>
      <c r="AW34" s="27"/>
      <c r="AX34" s="27"/>
      <c r="AY34" s="27"/>
      <c r="AZ34" s="27"/>
      <c r="BA34" s="27"/>
      <c r="BB34" s="27"/>
      <c r="BC34" s="27"/>
    </row>
    <row r="35" spans="30:55">
      <c r="AD35" s="27"/>
      <c r="AE35" s="27"/>
      <c r="AF35" s="27"/>
      <c r="AG35" s="27"/>
      <c r="AH35" s="27"/>
      <c r="AI35" s="27"/>
      <c r="AJ35" s="27"/>
      <c r="AK35" s="27"/>
      <c r="AL35" s="27"/>
      <c r="AM35" s="27"/>
      <c r="AN35" s="27"/>
      <c r="AO35" s="27"/>
      <c r="AP35" s="27"/>
      <c r="AQ35" s="27"/>
      <c r="AR35" s="27"/>
      <c r="AS35" s="27"/>
      <c r="AT35" s="27"/>
      <c r="AU35" s="27"/>
      <c r="AV35" s="27"/>
      <c r="AW35" s="27"/>
      <c r="AX35" s="27"/>
      <c r="AY35" s="27"/>
      <c r="AZ35" s="27"/>
      <c r="BA35" s="27"/>
      <c r="BB35" s="27"/>
      <c r="BC35" s="27"/>
    </row>
    <row r="36" spans="30:55">
      <c r="AD36" s="27"/>
      <c r="AE36" s="27"/>
      <c r="AF36" s="27"/>
      <c r="AG36" s="27"/>
      <c r="AH36" s="27"/>
      <c r="AI36" s="27"/>
      <c r="AJ36" s="27"/>
      <c r="AK36" s="27"/>
      <c r="AL36" s="27"/>
      <c r="AM36" s="27"/>
      <c r="AN36" s="27"/>
      <c r="AO36" s="27"/>
      <c r="AP36" s="27"/>
      <c r="AQ36" s="27"/>
      <c r="AR36" s="27"/>
      <c r="AS36" s="27"/>
      <c r="AT36" s="27"/>
      <c r="AU36" s="27"/>
      <c r="AV36" s="27"/>
      <c r="AW36" s="27"/>
      <c r="AX36" s="27"/>
      <c r="AY36" s="27"/>
      <c r="AZ36" s="27"/>
      <c r="BA36" s="27"/>
      <c r="BB36" s="27"/>
      <c r="BC36" s="27"/>
    </row>
    <row r="37" spans="30:55">
      <c r="AD37" s="27"/>
      <c r="AE37" s="27"/>
      <c r="AF37" s="27"/>
      <c r="AG37" s="27"/>
      <c r="AH37" s="27"/>
      <c r="AI37" s="27"/>
      <c r="AJ37" s="27"/>
      <c r="AK37" s="27"/>
      <c r="AL37" s="27"/>
      <c r="AM37" s="27"/>
      <c r="AN37" s="27"/>
      <c r="AO37" s="27"/>
      <c r="AP37" s="27"/>
      <c r="AQ37" s="27"/>
      <c r="AR37" s="27"/>
      <c r="AS37" s="27"/>
      <c r="AT37" s="27"/>
      <c r="AU37" s="27"/>
      <c r="AV37" s="27"/>
      <c r="AW37" s="27"/>
      <c r="AX37" s="27"/>
      <c r="AY37" s="27"/>
      <c r="AZ37" s="27"/>
      <c r="BA37" s="27"/>
      <c r="BB37" s="27"/>
      <c r="BC37" s="27"/>
    </row>
    <row r="38" spans="30:55">
      <c r="AD38" s="27"/>
      <c r="AE38" s="27"/>
      <c r="AF38" s="27"/>
      <c r="AG38" s="27"/>
      <c r="AH38" s="27"/>
      <c r="AI38" s="27"/>
      <c r="AJ38" s="27"/>
      <c r="AK38" s="27"/>
      <c r="AL38" s="27"/>
      <c r="AM38" s="27"/>
      <c r="AN38" s="27"/>
      <c r="AO38" s="27"/>
      <c r="AP38" s="27"/>
      <c r="AQ38" s="27"/>
      <c r="AR38" s="27"/>
      <c r="AS38" s="27"/>
      <c r="AT38" s="27"/>
      <c r="AU38" s="27"/>
      <c r="AV38" s="27"/>
      <c r="AW38" s="27"/>
      <c r="AX38" s="27"/>
      <c r="AY38" s="27"/>
      <c r="AZ38" s="27"/>
      <c r="BA38" s="27"/>
      <c r="BB38" s="27"/>
      <c r="BC38" s="27"/>
    </row>
    <row r="39" spans="30:55">
      <c r="AD39" s="27"/>
      <c r="AE39" s="27"/>
      <c r="AF39" s="27"/>
      <c r="AG39" s="27"/>
      <c r="AH39" s="27"/>
      <c r="AI39" s="27"/>
      <c r="AJ39" s="27"/>
      <c r="AK39" s="27"/>
      <c r="AL39" s="27"/>
      <c r="AM39" s="27"/>
      <c r="AN39" s="27"/>
      <c r="AO39" s="27"/>
      <c r="AP39" s="27"/>
      <c r="AQ39" s="27"/>
      <c r="AR39" s="27"/>
      <c r="AS39" s="27"/>
      <c r="AT39" s="27"/>
      <c r="AU39" s="27"/>
      <c r="AV39" s="27"/>
      <c r="AW39" s="27"/>
      <c r="AX39" s="27"/>
      <c r="AY39" s="27"/>
      <c r="AZ39" s="27"/>
      <c r="BA39" s="27"/>
      <c r="BB39" s="27"/>
      <c r="BC39" s="27"/>
    </row>
    <row r="40" spans="30:55">
      <c r="AD40" s="27"/>
      <c r="AE40" s="27"/>
      <c r="AF40" s="27"/>
      <c r="AG40" s="27"/>
      <c r="AH40" s="27"/>
      <c r="AI40" s="27"/>
      <c r="AJ40" s="27"/>
      <c r="AK40" s="27"/>
      <c r="AL40" s="27"/>
      <c r="AM40" s="27"/>
      <c r="AN40" s="27"/>
      <c r="AO40" s="27"/>
      <c r="AP40" s="27"/>
      <c r="AQ40" s="27"/>
      <c r="AR40" s="27"/>
      <c r="AS40" s="27"/>
      <c r="AT40" s="27"/>
      <c r="AU40" s="27"/>
      <c r="AV40" s="27"/>
      <c r="AW40" s="27"/>
      <c r="AX40" s="27"/>
      <c r="AY40" s="27"/>
      <c r="AZ40" s="27"/>
      <c r="BA40" s="27"/>
      <c r="BB40" s="27"/>
      <c r="BC40" s="27"/>
    </row>
    <row r="41" spans="30:55">
      <c r="AD41" s="27"/>
      <c r="AE41" s="27"/>
      <c r="AF41" s="27"/>
      <c r="AG41" s="27"/>
      <c r="AH41" s="27"/>
      <c r="AI41" s="27"/>
      <c r="AJ41" s="27"/>
      <c r="AK41" s="27"/>
      <c r="AL41" s="27"/>
      <c r="AM41" s="27"/>
      <c r="AN41" s="27"/>
      <c r="AO41" s="27"/>
      <c r="AP41" s="27"/>
      <c r="AQ41" s="27"/>
      <c r="AR41" s="27"/>
      <c r="AS41" s="27"/>
      <c r="AT41" s="27"/>
      <c r="AU41" s="27"/>
      <c r="AV41" s="27"/>
      <c r="AW41" s="27"/>
      <c r="AX41" s="27"/>
      <c r="AY41" s="27"/>
      <c r="AZ41" s="27"/>
      <c r="BA41" s="27"/>
      <c r="BB41" s="27"/>
      <c r="BC41" s="27"/>
    </row>
    <row r="42" spans="30:55">
      <c r="AD42" s="27"/>
      <c r="AE42" s="27"/>
      <c r="AF42" s="27"/>
      <c r="AG42" s="27"/>
      <c r="AH42" s="27"/>
      <c r="AI42" s="27"/>
      <c r="AJ42" s="27"/>
      <c r="AK42" s="27"/>
      <c r="AL42" s="27"/>
      <c r="AM42" s="27"/>
      <c r="AN42" s="27"/>
      <c r="AO42" s="27"/>
      <c r="AP42" s="27"/>
      <c r="AQ42" s="27"/>
      <c r="AR42" s="27"/>
      <c r="AS42" s="27"/>
      <c r="AT42" s="27"/>
      <c r="AU42" s="27"/>
      <c r="AV42" s="27"/>
      <c r="AW42" s="27"/>
      <c r="AX42" s="27"/>
      <c r="AY42" s="27"/>
      <c r="AZ42" s="27"/>
      <c r="BA42" s="27"/>
      <c r="BB42" s="27"/>
      <c r="BC42" s="27"/>
    </row>
    <row r="43" spans="30:55">
      <c r="AD43" s="27"/>
      <c r="AE43" s="27"/>
      <c r="AF43" s="27"/>
      <c r="AG43" s="27"/>
      <c r="AH43" s="27"/>
      <c r="AI43" s="27"/>
      <c r="AJ43" s="27"/>
      <c r="AK43" s="27"/>
      <c r="AL43" s="27"/>
      <c r="AM43" s="27"/>
      <c r="AN43" s="27"/>
      <c r="AO43" s="27"/>
      <c r="AP43" s="27"/>
      <c r="AQ43" s="27"/>
      <c r="AR43" s="27"/>
      <c r="AS43" s="27"/>
      <c r="AT43" s="27"/>
      <c r="AU43" s="27"/>
      <c r="AV43" s="27"/>
      <c r="AW43" s="27"/>
      <c r="AX43" s="27"/>
      <c r="AY43" s="27"/>
      <c r="AZ43" s="27"/>
      <c r="BA43" s="27"/>
      <c r="BB43" s="27"/>
      <c r="BC43" s="27"/>
    </row>
    <row r="44" spans="30:55">
      <c r="AD44" s="27"/>
      <c r="AE44" s="27"/>
      <c r="AF44" s="27"/>
      <c r="AG44" s="27"/>
      <c r="AH44" s="27"/>
      <c r="AI44" s="27"/>
      <c r="AJ44" s="27"/>
      <c r="AK44" s="27"/>
      <c r="AL44" s="27"/>
      <c r="AM44" s="27"/>
      <c r="AN44" s="27"/>
      <c r="AO44" s="27"/>
      <c r="AP44" s="27"/>
      <c r="AQ44" s="27"/>
      <c r="AR44" s="27"/>
      <c r="AS44" s="27"/>
      <c r="AT44" s="27"/>
      <c r="AU44" s="27"/>
      <c r="AV44" s="27"/>
      <c r="AW44" s="27"/>
      <c r="AX44" s="27"/>
      <c r="AY44" s="27"/>
      <c r="AZ44" s="27"/>
      <c r="BA44" s="27"/>
      <c r="BB44" s="27"/>
      <c r="BC44" s="27"/>
    </row>
    <row r="45" spans="30:55">
      <c r="AD45" s="27"/>
      <c r="AE45" s="27"/>
      <c r="AF45" s="27"/>
      <c r="AG45" s="27"/>
      <c r="AH45" s="27"/>
      <c r="AI45" s="27"/>
      <c r="AJ45" s="27"/>
      <c r="AK45" s="27"/>
      <c r="AL45" s="27"/>
      <c r="AM45" s="27"/>
      <c r="AN45" s="27"/>
      <c r="AO45" s="27"/>
      <c r="AP45" s="27"/>
      <c r="AQ45" s="27"/>
      <c r="AR45" s="27"/>
      <c r="AS45" s="27"/>
      <c r="AT45" s="27"/>
      <c r="AU45" s="27"/>
      <c r="AV45" s="27"/>
      <c r="AW45" s="27"/>
      <c r="AX45" s="27"/>
      <c r="AY45" s="27"/>
      <c r="AZ45" s="27"/>
      <c r="BA45" s="27"/>
      <c r="BB45" s="27"/>
      <c r="BC45" s="27"/>
    </row>
    <row r="46" spans="30:55">
      <c r="AD46" s="27"/>
      <c r="AE46" s="27"/>
      <c r="AF46" s="27"/>
      <c r="AG46" s="27"/>
      <c r="AH46" s="27"/>
      <c r="AI46" s="27"/>
      <c r="AJ46" s="27"/>
      <c r="AK46" s="27"/>
      <c r="AL46" s="27"/>
      <c r="AM46" s="27"/>
      <c r="AN46" s="27"/>
      <c r="AO46" s="27"/>
      <c r="AP46" s="27"/>
      <c r="AQ46" s="27"/>
      <c r="AR46" s="27"/>
      <c r="AS46" s="27"/>
      <c r="AT46" s="27"/>
      <c r="AU46" s="27"/>
      <c r="AV46" s="27"/>
      <c r="AW46" s="27"/>
      <c r="AX46" s="27"/>
      <c r="AY46" s="27"/>
      <c r="AZ46" s="27"/>
      <c r="BA46" s="27"/>
      <c r="BB46" s="27"/>
      <c r="BC46" s="27"/>
    </row>
    <row r="47" spans="30:55">
      <c r="AD47" s="27"/>
      <c r="AE47" s="27"/>
      <c r="AF47" s="27"/>
      <c r="AG47" s="27"/>
      <c r="AH47" s="27"/>
      <c r="AI47" s="27"/>
      <c r="AJ47" s="27"/>
      <c r="AK47" s="27"/>
      <c r="AL47" s="27"/>
      <c r="AM47" s="27"/>
      <c r="AN47" s="27"/>
      <c r="AO47" s="27"/>
      <c r="AP47" s="27"/>
      <c r="AQ47" s="27"/>
      <c r="AR47" s="27"/>
      <c r="AS47" s="27"/>
      <c r="AT47" s="27"/>
      <c r="AU47" s="27"/>
      <c r="AV47" s="27"/>
      <c r="AW47" s="27"/>
      <c r="AX47" s="27"/>
      <c r="AY47" s="27"/>
      <c r="AZ47" s="27"/>
      <c r="BA47" s="27"/>
      <c r="BB47" s="27"/>
      <c r="BC47" s="27"/>
    </row>
    <row r="48" spans="30:55">
      <c r="AD48" s="27"/>
      <c r="AE48" s="27"/>
      <c r="AF48" s="27"/>
      <c r="AG48" s="27"/>
      <c r="AH48" s="27"/>
      <c r="AI48" s="27"/>
      <c r="AJ48" s="27"/>
      <c r="AK48" s="27"/>
      <c r="AL48" s="27"/>
      <c r="AM48" s="27"/>
      <c r="AN48" s="27"/>
      <c r="AO48" s="27"/>
      <c r="AP48" s="27"/>
      <c r="AQ48" s="27"/>
      <c r="AR48" s="27"/>
      <c r="AS48" s="27"/>
      <c r="AT48" s="27"/>
      <c r="AU48" s="27"/>
      <c r="AV48" s="27"/>
      <c r="AW48" s="27"/>
      <c r="AX48" s="27"/>
      <c r="AY48" s="27"/>
      <c r="AZ48" s="27"/>
      <c r="BA48" s="27"/>
      <c r="BB48" s="27"/>
      <c r="BC48" s="27"/>
    </row>
    <row r="49" spans="30:55">
      <c r="AD49" s="27"/>
      <c r="AE49" s="27"/>
      <c r="AF49" s="27"/>
      <c r="AG49" s="27"/>
      <c r="AH49" s="27"/>
      <c r="AI49" s="27"/>
      <c r="AJ49" s="27"/>
      <c r="AK49" s="27"/>
      <c r="AL49" s="27"/>
      <c r="AM49" s="27"/>
      <c r="AN49" s="27"/>
      <c r="AO49" s="27"/>
      <c r="AP49" s="27"/>
      <c r="AQ49" s="27"/>
      <c r="AR49" s="27"/>
      <c r="AS49" s="27"/>
      <c r="AT49" s="27"/>
      <c r="AU49" s="27"/>
      <c r="AV49" s="27"/>
      <c r="AW49" s="27"/>
      <c r="AX49" s="27"/>
      <c r="AY49" s="27"/>
      <c r="AZ49" s="27"/>
      <c r="BA49" s="27"/>
      <c r="BB49" s="27"/>
      <c r="BC49" s="27"/>
    </row>
    <row r="50" spans="30:55">
      <c r="AD50" s="27"/>
      <c r="AE50" s="27"/>
      <c r="AF50" s="27"/>
      <c r="AG50" s="27"/>
      <c r="AH50" s="27"/>
      <c r="AI50" s="27"/>
      <c r="AJ50" s="27"/>
      <c r="AK50" s="27"/>
      <c r="AL50" s="27"/>
      <c r="AM50" s="27"/>
      <c r="AN50" s="27"/>
      <c r="AO50" s="27"/>
      <c r="AP50" s="27"/>
      <c r="AQ50" s="27"/>
      <c r="AR50" s="27"/>
      <c r="AS50" s="27"/>
      <c r="AT50" s="27"/>
      <c r="AU50" s="27"/>
      <c r="AV50" s="27"/>
      <c r="AW50" s="27"/>
      <c r="AX50" s="27"/>
      <c r="AY50" s="27"/>
      <c r="AZ50" s="27"/>
      <c r="BA50" s="27"/>
      <c r="BB50" s="27"/>
      <c r="BC50" s="27"/>
    </row>
    <row r="51" spans="30:55">
      <c r="AD51" s="27"/>
      <c r="AE51" s="27"/>
      <c r="AF51" s="27"/>
      <c r="AG51" s="27"/>
      <c r="AH51" s="27"/>
      <c r="AI51" s="27"/>
      <c r="AJ51" s="27"/>
      <c r="AK51" s="27"/>
      <c r="AL51" s="27"/>
      <c r="AM51" s="27"/>
      <c r="AN51" s="27"/>
      <c r="AO51" s="27"/>
      <c r="AP51" s="27"/>
      <c r="AQ51" s="27"/>
      <c r="AR51" s="27"/>
      <c r="AS51" s="27"/>
      <c r="AT51" s="27"/>
      <c r="AU51" s="27"/>
      <c r="AV51" s="27"/>
      <c r="AW51" s="27"/>
      <c r="AX51" s="27"/>
      <c r="AY51" s="27"/>
      <c r="AZ51" s="27"/>
      <c r="BA51" s="27"/>
      <c r="BB51" s="27"/>
      <c r="BC51" s="27"/>
    </row>
    <row r="52" spans="30:55">
      <c r="AD52" s="27"/>
      <c r="AE52" s="27"/>
      <c r="AF52" s="27"/>
      <c r="AG52" s="27"/>
      <c r="AH52" s="27"/>
      <c r="AI52" s="27"/>
      <c r="AJ52" s="27"/>
      <c r="AK52" s="27"/>
      <c r="AL52" s="27"/>
      <c r="AM52" s="27"/>
      <c r="AN52" s="27"/>
      <c r="AO52" s="27"/>
      <c r="AP52" s="27"/>
      <c r="AQ52" s="27"/>
      <c r="AR52" s="27"/>
      <c r="AS52" s="27"/>
      <c r="AT52" s="27"/>
      <c r="AU52" s="27"/>
      <c r="AV52" s="27"/>
      <c r="AW52" s="27"/>
      <c r="AX52" s="27"/>
      <c r="AY52" s="27"/>
      <c r="AZ52" s="27"/>
      <c r="BA52" s="27"/>
      <c r="BB52" s="27"/>
      <c r="BC52" s="27"/>
    </row>
    <row r="53" spans="30:55">
      <c r="AD53" s="27"/>
      <c r="AE53" s="27"/>
      <c r="AF53" s="27"/>
      <c r="AG53" s="27"/>
      <c r="AH53" s="27"/>
      <c r="AI53" s="27"/>
      <c r="AJ53" s="27"/>
      <c r="AK53" s="27"/>
      <c r="AL53" s="27"/>
      <c r="AM53" s="27"/>
      <c r="AN53" s="27"/>
      <c r="AO53" s="27"/>
      <c r="AP53" s="27"/>
      <c r="AQ53" s="27"/>
      <c r="AR53" s="27"/>
      <c r="AS53" s="27"/>
      <c r="AT53" s="27"/>
      <c r="AU53" s="27"/>
      <c r="AV53" s="27"/>
      <c r="AW53" s="27"/>
      <c r="AX53" s="27"/>
      <c r="AY53" s="27"/>
      <c r="AZ53" s="27"/>
      <c r="BA53" s="27"/>
      <c r="BB53" s="27"/>
      <c r="BC53" s="27"/>
    </row>
    <row r="54" spans="30:55">
      <c r="AD54" s="27"/>
      <c r="AE54" s="27"/>
      <c r="AF54" s="27"/>
      <c r="AG54" s="27"/>
      <c r="AH54" s="27"/>
      <c r="AI54" s="27"/>
      <c r="AJ54" s="27"/>
      <c r="AK54" s="27"/>
      <c r="AL54" s="27"/>
      <c r="AM54" s="27"/>
      <c r="AN54" s="27"/>
      <c r="AO54" s="27"/>
      <c r="AP54" s="27"/>
      <c r="AQ54" s="27"/>
      <c r="AR54" s="27"/>
      <c r="AS54" s="27"/>
      <c r="AT54" s="27"/>
      <c r="AU54" s="27"/>
      <c r="AV54" s="27"/>
      <c r="AW54" s="27"/>
      <c r="AX54" s="27"/>
      <c r="AY54" s="27"/>
      <c r="AZ54" s="27"/>
      <c r="BA54" s="27"/>
      <c r="BB54" s="27"/>
      <c r="BC54" s="27"/>
    </row>
    <row r="55" spans="30:55">
      <c r="AD55" s="27"/>
      <c r="AE55" s="27"/>
      <c r="AF55" s="27"/>
      <c r="AG55" s="27"/>
      <c r="AH55" s="27"/>
      <c r="AI55" s="27"/>
      <c r="AJ55" s="27"/>
      <c r="AK55" s="27"/>
      <c r="AL55" s="27"/>
      <c r="AM55" s="27"/>
      <c r="AN55" s="27"/>
      <c r="AO55" s="27"/>
      <c r="AP55" s="27"/>
      <c r="AQ55" s="27"/>
      <c r="AR55" s="27"/>
      <c r="AS55" s="27"/>
      <c r="AT55" s="27"/>
      <c r="AU55" s="27"/>
      <c r="AV55" s="27"/>
      <c r="AW55" s="27"/>
      <c r="AX55" s="27"/>
      <c r="AY55" s="27"/>
      <c r="AZ55" s="27"/>
      <c r="BA55" s="27"/>
      <c r="BB55" s="27"/>
      <c r="BC55" s="27"/>
    </row>
    <row r="56" spans="30:55">
      <c r="AD56" s="27"/>
      <c r="AE56" s="27"/>
      <c r="AF56" s="27"/>
      <c r="AG56" s="27"/>
      <c r="AH56" s="27"/>
      <c r="AI56" s="27"/>
      <c r="AJ56" s="27"/>
      <c r="AK56" s="27"/>
      <c r="AL56" s="27"/>
      <c r="AM56" s="27"/>
      <c r="AN56" s="27"/>
      <c r="AO56" s="27"/>
      <c r="AP56" s="27"/>
      <c r="AQ56" s="27"/>
      <c r="AR56" s="27"/>
      <c r="AS56" s="27"/>
      <c r="AT56" s="27"/>
      <c r="AU56" s="27"/>
      <c r="AV56" s="27"/>
      <c r="AW56" s="27"/>
      <c r="AX56" s="27"/>
      <c r="AY56" s="27"/>
      <c r="AZ56" s="27"/>
      <c r="BA56" s="27"/>
      <c r="BB56" s="27"/>
      <c r="BC56" s="27"/>
    </row>
    <row r="57" spans="30:55">
      <c r="AD57" s="27"/>
      <c r="AE57" s="27"/>
      <c r="AF57" s="27"/>
      <c r="AG57" s="27"/>
      <c r="AH57" s="27"/>
      <c r="AI57" s="27"/>
      <c r="AJ57" s="27"/>
      <c r="AK57" s="27"/>
      <c r="AL57" s="27"/>
      <c r="AM57" s="27"/>
      <c r="AN57" s="27"/>
      <c r="AO57" s="27"/>
      <c r="AP57" s="27"/>
      <c r="AQ57" s="27"/>
      <c r="AR57" s="27"/>
      <c r="AS57" s="27"/>
      <c r="AT57" s="27"/>
      <c r="AU57" s="27"/>
      <c r="AV57" s="27"/>
      <c r="AW57" s="27"/>
      <c r="AX57" s="27"/>
      <c r="AY57" s="27"/>
      <c r="AZ57" s="27"/>
      <c r="BA57" s="27"/>
      <c r="BB57" s="27"/>
      <c r="BC57" s="27"/>
    </row>
    <row r="58" spans="30:55">
      <c r="AD58" s="27"/>
      <c r="AE58" s="27"/>
      <c r="AF58" s="27"/>
      <c r="AG58" s="27"/>
      <c r="AH58" s="27"/>
      <c r="AI58" s="27"/>
      <c r="AJ58" s="27"/>
      <c r="AK58" s="27"/>
      <c r="AL58" s="27"/>
      <c r="AM58" s="27"/>
      <c r="AN58" s="27"/>
      <c r="AO58" s="27"/>
      <c r="AP58" s="27"/>
      <c r="AQ58" s="27"/>
      <c r="AR58" s="27"/>
      <c r="AS58" s="27"/>
      <c r="AT58" s="27"/>
      <c r="AU58" s="27"/>
      <c r="AV58" s="27"/>
      <c r="AW58" s="27"/>
      <c r="AX58" s="27"/>
      <c r="AY58" s="27"/>
      <c r="AZ58" s="27"/>
      <c r="BA58" s="27"/>
      <c r="BB58" s="27"/>
      <c r="BC58" s="27"/>
    </row>
    <row r="59" spans="30:55">
      <c r="AD59" s="27"/>
      <c r="AE59" s="27"/>
      <c r="AF59" s="27"/>
      <c r="AG59" s="27"/>
      <c r="AH59" s="27"/>
      <c r="AI59" s="27"/>
      <c r="AJ59" s="27"/>
      <c r="AK59" s="27"/>
      <c r="AL59" s="27"/>
      <c r="AM59" s="27"/>
      <c r="AN59" s="27"/>
      <c r="AO59" s="27"/>
      <c r="AP59" s="27"/>
      <c r="AQ59" s="27"/>
      <c r="AR59" s="27"/>
      <c r="AS59" s="27"/>
      <c r="AT59" s="27"/>
      <c r="AU59" s="27"/>
      <c r="AV59" s="27"/>
      <c r="AW59" s="27"/>
      <c r="AX59" s="27"/>
      <c r="AY59" s="27"/>
      <c r="AZ59" s="27"/>
      <c r="BA59" s="27"/>
      <c r="BB59" s="27"/>
      <c r="BC59" s="27"/>
    </row>
    <row r="60" spans="30:55">
      <c r="AD60" s="27"/>
      <c r="AE60" s="27"/>
      <c r="AF60" s="27"/>
      <c r="AG60" s="27"/>
      <c r="AH60" s="27"/>
      <c r="AI60" s="27"/>
      <c r="AJ60" s="27"/>
      <c r="AK60" s="27"/>
      <c r="AL60" s="27"/>
      <c r="AM60" s="27"/>
      <c r="AN60" s="27"/>
      <c r="AO60" s="27"/>
      <c r="AP60" s="27"/>
      <c r="AQ60" s="27"/>
      <c r="AR60" s="27"/>
      <c r="AS60" s="27"/>
      <c r="AT60" s="27"/>
      <c r="AU60" s="27"/>
      <c r="AV60" s="27"/>
      <c r="AW60" s="27"/>
      <c r="AX60" s="27"/>
      <c r="AY60" s="27"/>
      <c r="AZ60" s="27"/>
      <c r="BA60" s="27"/>
      <c r="BB60" s="27"/>
      <c r="BC60" s="27"/>
    </row>
    <row r="61" spans="30:55">
      <c r="AD61" s="27"/>
      <c r="AE61" s="27"/>
      <c r="AF61" s="27"/>
      <c r="AG61" s="27"/>
      <c r="AH61" s="27"/>
      <c r="AI61" s="27"/>
      <c r="AJ61" s="27"/>
      <c r="AK61" s="27"/>
      <c r="AL61" s="27"/>
      <c r="AM61" s="27"/>
      <c r="AN61" s="27"/>
      <c r="AO61" s="27"/>
      <c r="AP61" s="27"/>
      <c r="AQ61" s="27"/>
      <c r="AR61" s="27"/>
      <c r="AS61" s="27"/>
      <c r="AT61" s="27"/>
      <c r="AU61" s="27"/>
      <c r="AV61" s="27"/>
      <c r="AW61" s="27"/>
      <c r="AX61" s="27"/>
      <c r="AY61" s="27"/>
      <c r="AZ61" s="27"/>
      <c r="BA61" s="27"/>
      <c r="BB61" s="27"/>
      <c r="BC61" s="27"/>
    </row>
    <row r="62" spans="30:55">
      <c r="AD62" s="27"/>
      <c r="AE62" s="27"/>
      <c r="AF62" s="27"/>
      <c r="AG62" s="27"/>
      <c r="AH62" s="27"/>
      <c r="AI62" s="27"/>
      <c r="AJ62" s="27"/>
      <c r="AK62" s="27"/>
      <c r="AL62" s="27"/>
      <c r="AM62" s="27"/>
      <c r="AN62" s="27"/>
      <c r="AO62" s="27"/>
      <c r="AP62" s="27"/>
      <c r="AQ62" s="27"/>
      <c r="AR62" s="27"/>
      <c r="AS62" s="27"/>
      <c r="AT62" s="27"/>
      <c r="AU62" s="27"/>
      <c r="AV62" s="27"/>
      <c r="AW62" s="27"/>
      <c r="AX62" s="27"/>
      <c r="AY62" s="27"/>
      <c r="AZ62" s="27"/>
      <c r="BA62" s="27"/>
      <c r="BB62" s="27"/>
      <c r="BC62" s="27"/>
    </row>
    <row r="63" spans="30:55">
      <c r="AD63" s="27"/>
      <c r="AE63" s="27"/>
      <c r="AF63" s="27"/>
      <c r="AG63" s="27"/>
      <c r="AH63" s="27"/>
      <c r="AI63" s="27"/>
      <c r="AJ63" s="27"/>
      <c r="AK63" s="27"/>
      <c r="AL63" s="27"/>
      <c r="AM63" s="27"/>
      <c r="AN63" s="27"/>
      <c r="AO63" s="27"/>
      <c r="AP63" s="27"/>
      <c r="AQ63" s="27"/>
      <c r="AR63" s="27"/>
      <c r="AS63" s="27"/>
      <c r="AT63" s="27"/>
      <c r="AU63" s="27"/>
      <c r="AV63" s="27"/>
      <c r="AW63" s="27"/>
      <c r="AX63" s="27"/>
      <c r="AY63" s="27"/>
      <c r="AZ63" s="27"/>
      <c r="BA63" s="27"/>
      <c r="BB63" s="27"/>
      <c r="BC63" s="27"/>
    </row>
    <row r="64" spans="30:55">
      <c r="AD64" s="27"/>
      <c r="AE64" s="27"/>
      <c r="AF64" s="27"/>
      <c r="AG64" s="27"/>
      <c r="AH64" s="27"/>
      <c r="AI64" s="27"/>
      <c r="AJ64" s="27"/>
      <c r="AK64" s="27"/>
      <c r="AL64" s="27"/>
      <c r="AM64" s="27"/>
      <c r="AN64" s="27"/>
      <c r="AO64" s="27"/>
      <c r="AP64" s="27"/>
      <c r="AQ64" s="27"/>
      <c r="AR64" s="27"/>
      <c r="AS64" s="27"/>
      <c r="AT64" s="27"/>
      <c r="AU64" s="27"/>
      <c r="AV64" s="27"/>
      <c r="AW64" s="27"/>
      <c r="AX64" s="27"/>
      <c r="AY64" s="27"/>
      <c r="AZ64" s="27"/>
      <c r="BA64" s="27"/>
      <c r="BB64" s="27"/>
      <c r="BC64" s="27"/>
    </row>
    <row r="65" spans="30:55">
      <c r="AD65" s="27"/>
      <c r="AE65" s="27"/>
      <c r="AF65" s="27"/>
      <c r="AG65" s="27"/>
      <c r="AH65" s="27"/>
      <c r="AI65" s="27"/>
      <c r="AJ65" s="27"/>
      <c r="AK65" s="27"/>
      <c r="AL65" s="27"/>
      <c r="AM65" s="27"/>
      <c r="AN65" s="27"/>
      <c r="AO65" s="27"/>
      <c r="AP65" s="27"/>
      <c r="AQ65" s="27"/>
      <c r="AR65" s="27"/>
      <c r="AS65" s="27"/>
      <c r="AT65" s="27"/>
      <c r="AU65" s="27"/>
      <c r="AV65" s="27"/>
      <c r="AW65" s="27"/>
      <c r="AX65" s="27"/>
      <c r="AY65" s="27"/>
      <c r="AZ65" s="27"/>
      <c r="BA65" s="27"/>
      <c r="BB65" s="27"/>
      <c r="BC65" s="27"/>
    </row>
  </sheetData>
  <mergeCells count="6">
    <mergeCell ref="C2:BC2"/>
    <mergeCell ref="B3:B5"/>
    <mergeCell ref="C3:AB3"/>
    <mergeCell ref="C4:AB4"/>
    <mergeCell ref="AD4:BC4"/>
    <mergeCell ref="AD3:BC3"/>
  </mergeCells>
  <phoneticPr fontId="2" type="noConversion"/>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D14"/>
  <sheetViews>
    <sheetView workbookViewId="0">
      <pane xSplit="2" ySplit="5" topLeftCell="C6" activePane="bottomRight" state="frozen"/>
      <selection activeCell="B3" sqref="B3:B5"/>
      <selection pane="topRight" activeCell="B3" sqref="B3:B5"/>
      <selection pane="bottomLeft" activeCell="B3" sqref="B3:B5"/>
      <selection pane="bottomRight" activeCell="B3" sqref="B3:B5"/>
    </sheetView>
  </sheetViews>
  <sheetFormatPr defaultRowHeight="12.5"/>
  <cols>
    <col min="1" max="1" width="1.7265625" customWidth="1"/>
    <col min="2" max="2" width="20.7265625" customWidth="1"/>
    <col min="3" max="22" width="5.7265625" customWidth="1"/>
    <col min="23" max="28" width="5.7265625" hidden="1" customWidth="1"/>
    <col min="29" max="29" width="1.7265625" customWidth="1"/>
    <col min="30" max="49" width="5.7265625" style="28" customWidth="1"/>
    <col min="50" max="55" width="5.7265625" style="28" hidden="1" customWidth="1"/>
  </cols>
  <sheetData>
    <row r="1" spans="1:56" ht="9" customHeight="1" thickBot="1">
      <c r="A1" s="36">
        <v>1</v>
      </c>
      <c r="B1" s="25"/>
      <c r="AD1"/>
      <c r="AE1"/>
      <c r="AF1"/>
      <c r="AG1"/>
      <c r="AH1"/>
      <c r="AI1"/>
      <c r="AJ1"/>
      <c r="AK1"/>
      <c r="AL1"/>
      <c r="AM1"/>
      <c r="AN1"/>
      <c r="AO1"/>
      <c r="AP1"/>
      <c r="AQ1"/>
      <c r="AR1"/>
      <c r="AS1"/>
      <c r="AT1"/>
      <c r="AU1"/>
      <c r="AV1"/>
      <c r="AW1"/>
      <c r="AX1"/>
      <c r="AY1"/>
      <c r="AZ1"/>
      <c r="BA1"/>
      <c r="BB1"/>
      <c r="BC1"/>
    </row>
    <row r="2" spans="1:56" ht="20" customHeight="1" thickTop="1" thickBot="1">
      <c r="A2" s="36"/>
      <c r="B2" s="25"/>
      <c r="C2" s="256" t="s">
        <v>51</v>
      </c>
      <c r="D2" s="257"/>
      <c r="E2" s="257"/>
      <c r="F2" s="257"/>
      <c r="G2" s="257"/>
      <c r="H2" s="257"/>
      <c r="I2" s="257"/>
      <c r="J2" s="257"/>
      <c r="K2" s="257"/>
      <c r="L2" s="257"/>
      <c r="M2" s="257"/>
      <c r="N2" s="257"/>
      <c r="O2" s="257"/>
      <c r="P2" s="257"/>
      <c r="Q2" s="257"/>
      <c r="R2" s="257"/>
      <c r="S2" s="257"/>
      <c r="T2" s="257"/>
      <c r="U2" s="257"/>
      <c r="V2" s="257"/>
      <c r="W2" s="257"/>
      <c r="X2" s="257"/>
      <c r="Y2" s="257"/>
      <c r="Z2" s="257"/>
      <c r="AA2" s="257"/>
      <c r="AB2" s="257"/>
      <c r="AC2" s="257"/>
      <c r="AD2" s="257"/>
      <c r="AE2" s="257"/>
      <c r="AF2" s="257"/>
      <c r="AG2" s="257"/>
      <c r="AH2" s="257"/>
      <c r="AI2" s="257"/>
      <c r="AJ2" s="257"/>
      <c r="AK2" s="257"/>
      <c r="AL2" s="257"/>
      <c r="AM2" s="257"/>
      <c r="AN2" s="257"/>
      <c r="AO2" s="257"/>
      <c r="AP2" s="257"/>
      <c r="AQ2" s="257"/>
      <c r="AR2" s="257"/>
      <c r="AS2" s="257"/>
      <c r="AT2" s="257"/>
      <c r="AU2" s="257"/>
      <c r="AV2" s="257"/>
      <c r="AW2" s="257"/>
      <c r="AX2" s="257"/>
      <c r="AY2" s="257"/>
      <c r="AZ2" s="257"/>
      <c r="BA2" s="257"/>
      <c r="BB2" s="257"/>
      <c r="BC2" s="258"/>
      <c r="BD2" s="165"/>
    </row>
    <row r="3" spans="1:56" ht="16" thickTop="1">
      <c r="B3" s="274" t="s">
        <v>75</v>
      </c>
      <c r="C3" s="277" t="s">
        <v>38</v>
      </c>
      <c r="D3" s="278"/>
      <c r="E3" s="278"/>
      <c r="F3" s="278"/>
      <c r="G3" s="278"/>
      <c r="H3" s="278"/>
      <c r="I3" s="278"/>
      <c r="J3" s="278"/>
      <c r="K3" s="278"/>
      <c r="L3" s="278"/>
      <c r="M3" s="278"/>
      <c r="N3" s="278"/>
      <c r="O3" s="278"/>
      <c r="P3" s="278"/>
      <c r="Q3" s="278"/>
      <c r="R3" s="278"/>
      <c r="S3" s="278"/>
      <c r="T3" s="278"/>
      <c r="U3" s="278"/>
      <c r="V3" s="278"/>
      <c r="W3" s="278"/>
      <c r="X3" s="278"/>
      <c r="Y3" s="278"/>
      <c r="Z3" s="278"/>
      <c r="AA3" s="278"/>
      <c r="AB3" s="281"/>
      <c r="AC3" s="161"/>
      <c r="AD3" s="259" t="s">
        <v>4</v>
      </c>
      <c r="AE3" s="260"/>
      <c r="AF3" s="260"/>
      <c r="AG3" s="260"/>
      <c r="AH3" s="260"/>
      <c r="AI3" s="260"/>
      <c r="AJ3" s="260"/>
      <c r="AK3" s="260"/>
      <c r="AL3" s="260"/>
      <c r="AM3" s="260"/>
      <c r="AN3" s="260"/>
      <c r="AO3" s="260"/>
      <c r="AP3" s="260"/>
      <c r="AQ3" s="260"/>
      <c r="AR3" s="260"/>
      <c r="AS3" s="260"/>
      <c r="AT3" s="260"/>
      <c r="AU3" s="260"/>
      <c r="AV3" s="260"/>
      <c r="AW3" s="260"/>
      <c r="AX3" s="260"/>
      <c r="AY3" s="260"/>
      <c r="AZ3" s="260"/>
      <c r="BA3" s="260"/>
      <c r="BB3" s="260"/>
      <c r="BC3" s="261"/>
      <c r="BD3" s="165"/>
    </row>
    <row r="4" spans="1:56" ht="13" thickBot="1">
      <c r="B4" s="275"/>
      <c r="C4" s="279" t="s">
        <v>3</v>
      </c>
      <c r="D4" s="280"/>
      <c r="E4" s="280"/>
      <c r="F4" s="280"/>
      <c r="G4" s="280"/>
      <c r="H4" s="280"/>
      <c r="I4" s="280"/>
      <c r="J4" s="280"/>
      <c r="K4" s="280"/>
      <c r="L4" s="280"/>
      <c r="M4" s="280"/>
      <c r="N4" s="280"/>
      <c r="O4" s="280"/>
      <c r="P4" s="280"/>
      <c r="Q4" s="280"/>
      <c r="R4" s="280"/>
      <c r="S4" s="280"/>
      <c r="T4" s="280"/>
      <c r="U4" s="280"/>
      <c r="V4" s="280"/>
      <c r="W4" s="280"/>
      <c r="X4" s="280"/>
      <c r="Y4" s="280"/>
      <c r="Z4" s="280"/>
      <c r="AA4" s="280"/>
      <c r="AB4" s="282"/>
      <c r="AC4" s="3"/>
      <c r="AD4" s="262" t="s">
        <v>48</v>
      </c>
      <c r="AE4" s="263"/>
      <c r="AF4" s="263"/>
      <c r="AG4" s="263"/>
      <c r="AH4" s="263"/>
      <c r="AI4" s="263"/>
      <c r="AJ4" s="263"/>
      <c r="AK4" s="263"/>
      <c r="AL4" s="263"/>
      <c r="AM4" s="263"/>
      <c r="AN4" s="263"/>
      <c r="AO4" s="263"/>
      <c r="AP4" s="263"/>
      <c r="AQ4" s="263"/>
      <c r="AR4" s="263"/>
      <c r="AS4" s="263"/>
      <c r="AT4" s="263"/>
      <c r="AU4" s="263"/>
      <c r="AV4" s="263"/>
      <c r="AW4" s="263"/>
      <c r="AX4" s="263"/>
      <c r="AY4" s="263"/>
      <c r="AZ4" s="263"/>
      <c r="BA4" s="263"/>
      <c r="BB4" s="263"/>
      <c r="BC4" s="264"/>
      <c r="BD4" s="165"/>
    </row>
    <row r="5" spans="1:56" ht="20" customHeight="1" thickTop="1" thickBot="1">
      <c r="B5" s="276"/>
      <c r="C5" s="37">
        <v>2000</v>
      </c>
      <c r="D5" s="38">
        <f>1+C5</f>
        <v>2001</v>
      </c>
      <c r="E5" s="38">
        <f t="shared" ref="E5:AB5" si="0">1+D5</f>
        <v>2002</v>
      </c>
      <c r="F5" s="38">
        <f t="shared" si="0"/>
        <v>2003</v>
      </c>
      <c r="G5" s="38">
        <f t="shared" si="0"/>
        <v>2004</v>
      </c>
      <c r="H5" s="38">
        <f t="shared" si="0"/>
        <v>2005</v>
      </c>
      <c r="I5" s="38">
        <f t="shared" si="0"/>
        <v>2006</v>
      </c>
      <c r="J5" s="38">
        <f t="shared" si="0"/>
        <v>2007</v>
      </c>
      <c r="K5" s="38">
        <f t="shared" si="0"/>
        <v>2008</v>
      </c>
      <c r="L5" s="38">
        <f t="shared" si="0"/>
        <v>2009</v>
      </c>
      <c r="M5" s="38">
        <f t="shared" si="0"/>
        <v>2010</v>
      </c>
      <c r="N5" s="38">
        <f t="shared" si="0"/>
        <v>2011</v>
      </c>
      <c r="O5" s="38">
        <f t="shared" si="0"/>
        <v>2012</v>
      </c>
      <c r="P5" s="38">
        <f t="shared" si="0"/>
        <v>2013</v>
      </c>
      <c r="Q5" s="38">
        <f t="shared" si="0"/>
        <v>2014</v>
      </c>
      <c r="R5" s="38">
        <f t="shared" si="0"/>
        <v>2015</v>
      </c>
      <c r="S5" s="38">
        <f t="shared" si="0"/>
        <v>2016</v>
      </c>
      <c r="T5" s="38">
        <f t="shared" si="0"/>
        <v>2017</v>
      </c>
      <c r="U5" s="38">
        <f t="shared" si="0"/>
        <v>2018</v>
      </c>
      <c r="V5" s="38">
        <f t="shared" si="0"/>
        <v>2019</v>
      </c>
      <c r="W5" s="38">
        <f t="shared" si="0"/>
        <v>2020</v>
      </c>
      <c r="X5" s="38">
        <f t="shared" si="0"/>
        <v>2021</v>
      </c>
      <c r="Y5" s="38">
        <f t="shared" si="0"/>
        <v>2022</v>
      </c>
      <c r="Z5" s="38">
        <f t="shared" si="0"/>
        <v>2023</v>
      </c>
      <c r="AA5" s="38">
        <f t="shared" si="0"/>
        <v>2024</v>
      </c>
      <c r="AB5" s="39">
        <f t="shared" si="0"/>
        <v>2025</v>
      </c>
      <c r="AC5" s="40"/>
      <c r="AD5" s="37">
        <v>2000</v>
      </c>
      <c r="AE5" s="38">
        <f>1+AD5</f>
        <v>2001</v>
      </c>
      <c r="AF5" s="38">
        <f t="shared" ref="AF5:BC5" si="1">1+AE5</f>
        <v>2002</v>
      </c>
      <c r="AG5" s="38">
        <f t="shared" si="1"/>
        <v>2003</v>
      </c>
      <c r="AH5" s="38">
        <f t="shared" si="1"/>
        <v>2004</v>
      </c>
      <c r="AI5" s="38">
        <f t="shared" si="1"/>
        <v>2005</v>
      </c>
      <c r="AJ5" s="38">
        <f t="shared" si="1"/>
        <v>2006</v>
      </c>
      <c r="AK5" s="38">
        <f t="shared" si="1"/>
        <v>2007</v>
      </c>
      <c r="AL5" s="38">
        <f t="shared" si="1"/>
        <v>2008</v>
      </c>
      <c r="AM5" s="38">
        <f t="shared" si="1"/>
        <v>2009</v>
      </c>
      <c r="AN5" s="38">
        <f t="shared" si="1"/>
        <v>2010</v>
      </c>
      <c r="AO5" s="38">
        <f t="shared" si="1"/>
        <v>2011</v>
      </c>
      <c r="AP5" s="38">
        <f t="shared" si="1"/>
        <v>2012</v>
      </c>
      <c r="AQ5" s="38">
        <f t="shared" si="1"/>
        <v>2013</v>
      </c>
      <c r="AR5" s="38">
        <f t="shared" si="1"/>
        <v>2014</v>
      </c>
      <c r="AS5" s="38">
        <f t="shared" si="1"/>
        <v>2015</v>
      </c>
      <c r="AT5" s="38">
        <f t="shared" si="1"/>
        <v>2016</v>
      </c>
      <c r="AU5" s="38">
        <f t="shared" si="1"/>
        <v>2017</v>
      </c>
      <c r="AV5" s="38">
        <f t="shared" si="1"/>
        <v>2018</v>
      </c>
      <c r="AW5" s="38">
        <f t="shared" si="1"/>
        <v>2019</v>
      </c>
      <c r="AX5" s="38">
        <f t="shared" si="1"/>
        <v>2020</v>
      </c>
      <c r="AY5" s="38">
        <f t="shared" si="1"/>
        <v>2021</v>
      </c>
      <c r="AZ5" s="38">
        <f t="shared" si="1"/>
        <v>2022</v>
      </c>
      <c r="BA5" s="38">
        <f t="shared" si="1"/>
        <v>2023</v>
      </c>
      <c r="BB5" s="38">
        <f t="shared" si="1"/>
        <v>2024</v>
      </c>
      <c r="BC5" s="38">
        <f t="shared" si="1"/>
        <v>2025</v>
      </c>
      <c r="BD5" s="165"/>
    </row>
    <row r="6" spans="1:56" ht="20" customHeight="1" thickTop="1" thickBot="1">
      <c r="B6" s="94" t="s">
        <v>11</v>
      </c>
      <c r="C6" s="95">
        <f>1/$A$1*[1]TimberSectorMinusCoreVPAExp!BB$263</f>
        <v>4.294289850457405E-5</v>
      </c>
      <c r="D6" s="96">
        <f>1/$A$1*[1]TimberSectorMinusCoreVPAExp!BC$263</f>
        <v>1.1340492549263666E-4</v>
      </c>
      <c r="E6" s="96">
        <f>1/$A$1*[1]TimberSectorMinusCoreVPAExp!BD$263</f>
        <v>1.0419445290462377E-4</v>
      </c>
      <c r="F6" s="96">
        <f>1/$A$1*[1]TimberSectorMinusCoreVPAExp!BE$263</f>
        <v>8.0857009606696763E-4</v>
      </c>
      <c r="G6" s="96">
        <f>1/$A$1*[1]TimberSectorMinusCoreVPAExp!BF$263</f>
        <v>6.7678987063175204E-4</v>
      </c>
      <c r="H6" s="96">
        <f>1/$A$1*[1]TimberSectorMinusCoreVPAExp!BG$263</f>
        <v>6.5060057242063345E-4</v>
      </c>
      <c r="I6" s="96">
        <f>1/$A$1*[1]TimberSectorMinusCoreVPAExp!BH$263</f>
        <v>7.747614532679747E-4</v>
      </c>
      <c r="J6" s="96">
        <f>1/$A$1*[1]TimberSectorMinusCoreVPAExp!BI$263</f>
        <v>7.2632043725489909E-4</v>
      </c>
      <c r="K6" s="96">
        <f>1/$A$1*[1]TimberSectorMinusCoreVPAExp!BJ$263</f>
        <v>4.1890474797185063E-4</v>
      </c>
      <c r="L6" s="96">
        <f>1/$A$1*[1]TimberSectorMinusCoreVPAExp!BK$263</f>
        <v>2.9982892355810585E-3</v>
      </c>
      <c r="M6" s="96">
        <f>1/$A$1*[1]TimberSectorMinusCoreVPAExp!BL$263</f>
        <v>5.6453314333333301E-3</v>
      </c>
      <c r="N6" s="96">
        <f>1/$A$1*[1]TimberSectorMinusCoreVPAExp!BM$263</f>
        <v>5.6621172492964883E-3</v>
      </c>
      <c r="O6" s="96">
        <f>1/$A$1*[1]TimberSectorMinusCoreVPAExp!BN$263</f>
        <v>2.8212953023504066E-3</v>
      </c>
      <c r="P6" s="96">
        <f>1/$A$1*[1]TimberSectorMinusCoreVPAExp!BO$263</f>
        <v>4.3129692894976037E-3</v>
      </c>
      <c r="Q6" s="96">
        <f>1/$A$1*[1]TimberSectorMinusCoreVPAExp!BP$263</f>
        <v>9.3985829539124828E-3</v>
      </c>
      <c r="R6" s="96">
        <f>1/$A$1*[1]TimberSectorMinusCoreVPAExp!BQ$263</f>
        <v>2.6473654041018297E-3</v>
      </c>
      <c r="S6" s="96">
        <f>1/$A$1*[1]TimberSectorMinusCoreVPAExp!BR$263</f>
        <v>2.3851449262944305E-3</v>
      </c>
      <c r="T6" s="96">
        <f>1/$A$1*[1]TimberSectorMinusCoreVPAExp!BS$263</f>
        <v>5.0769881552371714E-3</v>
      </c>
      <c r="U6" s="96">
        <f>1/$A$1*[1]TimberSectorMinusCoreVPAExp!BT$263</f>
        <v>7.205613118675242E-3</v>
      </c>
      <c r="V6" s="96">
        <f>1/$A$1*[1]TimberSectorMinusCoreVPAExp!BU$263</f>
        <v>8.0011475320091625E-3</v>
      </c>
      <c r="W6" s="96">
        <f>1/$A$1*[1]TimberSectorMinusCoreVPAExp!BV$263</f>
        <v>1.6937258800000042E-3</v>
      </c>
      <c r="X6" s="96">
        <f>1/$A$1*[1]TimberSectorMinusCoreVPAExp!BW$263</f>
        <v>7.9048620000004817E-4</v>
      </c>
      <c r="Y6" s="96">
        <f>1/$A$1*[1]TimberSectorMinusCoreVPAExp!BX$263</f>
        <v>7.9047220000000003E-4</v>
      </c>
      <c r="Z6" s="96">
        <f>1/$A$1*[1]TimberSectorMinusCoreVPAExp!BY$263</f>
        <v>7.9047220000000003E-4</v>
      </c>
      <c r="AA6" s="96">
        <f>1/$A$1*[1]TimberSectorMinusCoreVPAExp!BZ$263</f>
        <v>7.9047220000000003E-4</v>
      </c>
      <c r="AB6" s="96">
        <f>1/$A$1*[1]TimberSectorMinusCoreVPAExp!CA$263</f>
        <v>7.9047220000000003E-4</v>
      </c>
      <c r="AC6" s="97"/>
      <c r="AD6" s="98">
        <f>[1]TimberSectorMinusCoreVPAExp!CB$263</f>
        <v>0.24080480728500003</v>
      </c>
      <c r="AE6" s="99">
        <f>[1]TimberSectorMinusCoreVPAExp!CC$263</f>
        <v>0.11916222320000038</v>
      </c>
      <c r="AF6" s="99">
        <f>[1]TimberSectorMinusCoreVPAExp!CD$263</f>
        <v>8.1929957200000306E-2</v>
      </c>
      <c r="AG6" s="99">
        <f>[1]TimberSectorMinusCoreVPAExp!CE$263</f>
        <v>0.5484136074799999</v>
      </c>
      <c r="AH6" s="99">
        <f>[1]TimberSectorMinusCoreVPAExp!CF$263</f>
        <v>0.24971173987555581</v>
      </c>
      <c r="AI6" s="99">
        <f>[1]TimberSectorMinusCoreVPAExp!CG$263</f>
        <v>0.23014671732000014</v>
      </c>
      <c r="AJ6" s="99">
        <f>[1]TimberSectorMinusCoreVPAExp!CH$263</f>
        <v>0.61809118933999985</v>
      </c>
      <c r="AK6" s="99">
        <f>[1]TimberSectorMinusCoreVPAExp!CI$263</f>
        <v>0.63467375988181329</v>
      </c>
      <c r="AL6" s="99">
        <f>[1]TimberSectorMinusCoreVPAExp!CJ$263</f>
        <v>0.10986325679999971</v>
      </c>
      <c r="AM6" s="99">
        <f>[1]TimberSectorMinusCoreVPAExp!CK$263</f>
        <v>0.72507811614049378</v>
      </c>
      <c r="AN6" s="99">
        <f>[1]TimberSectorMinusCoreVPAExp!CL$263</f>
        <v>1.5508918189000007</v>
      </c>
      <c r="AO6" s="99">
        <f>[1]TimberSectorMinusCoreVPAExp!CM$263</f>
        <v>1.6959606134249627</v>
      </c>
      <c r="AP6" s="99">
        <f>[1]TimberSectorMinusCoreVPAExp!CN$263</f>
        <v>0.88541484160000294</v>
      </c>
      <c r="AQ6" s="99">
        <f>[1]TimberSectorMinusCoreVPAExp!CO$263</f>
        <v>1.4190028317737324</v>
      </c>
      <c r="AR6" s="99">
        <f>[1]TimberSectorMinusCoreVPAExp!CP$263</f>
        <v>3.6288378385881108</v>
      </c>
      <c r="AS6" s="99">
        <f>[1]TimberSectorMinusCoreVPAExp!CQ$263</f>
        <v>1.0032753270491122</v>
      </c>
      <c r="AT6" s="99">
        <f>[1]TimberSectorMinusCoreVPAExp!CR$263</f>
        <v>0.64186447462352247</v>
      </c>
      <c r="AU6" s="99">
        <f>[1]TimberSectorMinusCoreVPAExp!CS$263</f>
        <v>1.5108744017999793</v>
      </c>
      <c r="AV6" s="99">
        <f>[1]TimberSectorMinusCoreVPAExp!CT$263</f>
        <v>2.5587400332697654</v>
      </c>
      <c r="AW6" s="99">
        <f>[1]TimberSectorMinusCoreVPAExp!CU$263</f>
        <v>2.8210352251333353</v>
      </c>
      <c r="AX6" s="99">
        <f>[1]TimberSectorMinusCoreVPAExp!CV$263</f>
        <v>1.2805578170019081</v>
      </c>
      <c r="AY6" s="99">
        <f>[1]TimberSectorMinusCoreVPAExp!CW$263</f>
        <v>0</v>
      </c>
      <c r="AZ6" s="99">
        <f>[1]TimberSectorMinusCoreVPAExp!CX$263</f>
        <v>-9.0564363999999994E-3</v>
      </c>
      <c r="BA6" s="99">
        <f>[1]TimberSectorMinusCoreVPAExp!CY$263</f>
        <v>-1.9364436799999999E-2</v>
      </c>
      <c r="BB6" s="99">
        <f>[1]TimberSectorMinusCoreVPAExp!CZ$263</f>
        <v>-1.2165648000000001E-2</v>
      </c>
      <c r="BC6" s="74">
        <f>[1]TimberSectorMinusCoreVPAExp!DA$263</f>
        <v>-2.0119011199999998E-2</v>
      </c>
      <c r="BD6" s="165"/>
    </row>
    <row r="7" spans="1:56" ht="13" thickTop="1">
      <c r="AS7" s="28" t="s">
        <v>84</v>
      </c>
    </row>
    <row r="9" spans="1:56">
      <c r="V9" s="229"/>
      <c r="W9" s="229"/>
      <c r="X9" s="229"/>
      <c r="Y9" s="229"/>
      <c r="Z9" s="229"/>
      <c r="AA9" s="229"/>
      <c r="AB9" s="229"/>
      <c r="AC9" s="229"/>
    </row>
    <row r="14" spans="1:56">
      <c r="V14" s="229"/>
      <c r="W14" s="229"/>
      <c r="X14" s="229"/>
      <c r="Y14" s="229"/>
      <c r="Z14" s="229"/>
      <c r="AA14" s="229"/>
      <c r="AB14" s="229"/>
      <c r="AC14" s="229"/>
    </row>
  </sheetData>
  <mergeCells count="6">
    <mergeCell ref="C2:BC2"/>
    <mergeCell ref="B3:B5"/>
    <mergeCell ref="C3:AB3"/>
    <mergeCell ref="C4:AB4"/>
    <mergeCell ref="AD4:BC4"/>
    <mergeCell ref="AD3:BC3"/>
  </mergeCells>
  <phoneticPr fontId="2" type="noConversion"/>
  <pageMargins left="0.75" right="0.75" top="1" bottom="1" header="0.5" footer="0.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D65"/>
  <sheetViews>
    <sheetView workbookViewId="0">
      <pane xSplit="2" ySplit="6" topLeftCell="C7" activePane="bottomRight" state="frozen"/>
      <selection activeCell="B3" sqref="B3:B5"/>
      <selection pane="topRight" activeCell="B3" sqref="B3:B5"/>
      <selection pane="bottomLeft" activeCell="B3" sqref="B3:B5"/>
      <selection pane="bottomRight" activeCell="B3" sqref="B3:B5"/>
    </sheetView>
  </sheetViews>
  <sheetFormatPr defaultRowHeight="12.5"/>
  <cols>
    <col min="1" max="1" width="1.7265625" customWidth="1"/>
    <col min="2" max="2" width="20.7265625" customWidth="1"/>
    <col min="3" max="22" width="5.7265625" customWidth="1"/>
    <col min="23" max="28" width="5.7265625" hidden="1" customWidth="1"/>
    <col min="29" max="29" width="1.7265625" customWidth="1"/>
    <col min="30" max="49" width="5.7265625" style="28" customWidth="1"/>
    <col min="50" max="55" width="5.7265625" style="28" hidden="1" customWidth="1"/>
  </cols>
  <sheetData>
    <row r="1" spans="1:56" ht="9" customHeight="1" thickBot="1">
      <c r="A1" s="36">
        <f>[2]RWE!$A$3</f>
        <v>1</v>
      </c>
    </row>
    <row r="2" spans="1:56" ht="20" customHeight="1" thickTop="1" thickBot="1">
      <c r="A2" s="36">
        <f>[2]RWE!$A$3</f>
        <v>1</v>
      </c>
      <c r="B2" s="25"/>
      <c r="C2" s="256" t="s">
        <v>51</v>
      </c>
      <c r="D2" s="257"/>
      <c r="E2" s="257"/>
      <c r="F2" s="257"/>
      <c r="G2" s="257"/>
      <c r="H2" s="257"/>
      <c r="I2" s="257"/>
      <c r="J2" s="257"/>
      <c r="K2" s="257"/>
      <c r="L2" s="257"/>
      <c r="M2" s="257"/>
      <c r="N2" s="257"/>
      <c r="O2" s="257"/>
      <c r="P2" s="257"/>
      <c r="Q2" s="257"/>
      <c r="R2" s="257"/>
      <c r="S2" s="257"/>
      <c r="T2" s="257"/>
      <c r="U2" s="257"/>
      <c r="V2" s="257"/>
      <c r="W2" s="257"/>
      <c r="X2" s="257"/>
      <c r="Y2" s="257"/>
      <c r="Z2" s="257"/>
      <c r="AA2" s="257"/>
      <c r="AB2" s="257"/>
      <c r="AC2" s="257"/>
      <c r="AD2" s="257"/>
      <c r="AE2" s="257"/>
      <c r="AF2" s="257"/>
      <c r="AG2" s="257"/>
      <c r="AH2" s="257"/>
      <c r="AI2" s="257"/>
      <c r="AJ2" s="257"/>
      <c r="AK2" s="257"/>
      <c r="AL2" s="257"/>
      <c r="AM2" s="257"/>
      <c r="AN2" s="257"/>
      <c r="AO2" s="257"/>
      <c r="AP2" s="257"/>
      <c r="AQ2" s="257"/>
      <c r="AR2" s="257"/>
      <c r="AS2" s="257"/>
      <c r="AT2" s="257"/>
      <c r="AU2" s="257"/>
      <c r="AV2" s="257"/>
      <c r="AW2" s="257"/>
      <c r="AX2" s="257"/>
      <c r="AY2" s="257"/>
      <c r="AZ2" s="257"/>
      <c r="BA2" s="257"/>
      <c r="BB2" s="257"/>
      <c r="BC2" s="258"/>
      <c r="BD2" s="165"/>
    </row>
    <row r="3" spans="1:56" ht="16" thickTop="1">
      <c r="B3" s="274" t="s">
        <v>75</v>
      </c>
      <c r="C3" s="286" t="s">
        <v>14</v>
      </c>
      <c r="D3" s="278"/>
      <c r="E3" s="278"/>
      <c r="F3" s="278"/>
      <c r="G3" s="278"/>
      <c r="H3" s="278"/>
      <c r="I3" s="278"/>
      <c r="J3" s="278"/>
      <c r="K3" s="278"/>
      <c r="L3" s="278"/>
      <c r="M3" s="278"/>
      <c r="N3" s="278"/>
      <c r="O3" s="278"/>
      <c r="P3" s="278"/>
      <c r="Q3" s="278"/>
      <c r="R3" s="278"/>
      <c r="S3" s="278"/>
      <c r="T3" s="278"/>
      <c r="U3" s="278"/>
      <c r="V3" s="278"/>
      <c r="W3" s="278"/>
      <c r="X3" s="278"/>
      <c r="Y3" s="278"/>
      <c r="Z3" s="278"/>
      <c r="AA3" s="278"/>
      <c r="AB3" s="278"/>
      <c r="AC3" s="161"/>
      <c r="AD3" s="259" t="s">
        <v>4</v>
      </c>
      <c r="AE3" s="260"/>
      <c r="AF3" s="260"/>
      <c r="AG3" s="260"/>
      <c r="AH3" s="260"/>
      <c r="AI3" s="260"/>
      <c r="AJ3" s="260"/>
      <c r="AK3" s="260"/>
      <c r="AL3" s="260"/>
      <c r="AM3" s="260"/>
      <c r="AN3" s="260"/>
      <c r="AO3" s="260"/>
      <c r="AP3" s="260"/>
      <c r="AQ3" s="260"/>
      <c r="AR3" s="260"/>
      <c r="AS3" s="260"/>
      <c r="AT3" s="260"/>
      <c r="AU3" s="260"/>
      <c r="AV3" s="260"/>
      <c r="AW3" s="260"/>
      <c r="AX3" s="260"/>
      <c r="AY3" s="260"/>
      <c r="AZ3" s="260"/>
      <c r="BA3" s="260"/>
      <c r="BB3" s="260"/>
      <c r="BC3" s="261"/>
      <c r="BD3" s="165"/>
    </row>
    <row r="4" spans="1:56" ht="13" thickBot="1">
      <c r="B4" s="275"/>
      <c r="C4" s="279" t="s">
        <v>3</v>
      </c>
      <c r="D4" s="280"/>
      <c r="E4" s="280"/>
      <c r="F4" s="280"/>
      <c r="G4" s="280"/>
      <c r="H4" s="280"/>
      <c r="I4" s="280"/>
      <c r="J4" s="280"/>
      <c r="K4" s="280"/>
      <c r="L4" s="280"/>
      <c r="M4" s="280"/>
      <c r="N4" s="280"/>
      <c r="O4" s="280"/>
      <c r="P4" s="280"/>
      <c r="Q4" s="280"/>
      <c r="R4" s="280"/>
      <c r="S4" s="280"/>
      <c r="T4" s="280"/>
      <c r="U4" s="280"/>
      <c r="V4" s="280"/>
      <c r="W4" s="280"/>
      <c r="X4" s="280"/>
      <c r="Y4" s="280"/>
      <c r="Z4" s="280"/>
      <c r="AA4" s="280"/>
      <c r="AB4" s="280"/>
      <c r="AC4" s="3"/>
      <c r="AD4" s="262" t="s">
        <v>48</v>
      </c>
      <c r="AE4" s="263"/>
      <c r="AF4" s="263"/>
      <c r="AG4" s="263"/>
      <c r="AH4" s="263"/>
      <c r="AI4" s="263"/>
      <c r="AJ4" s="263"/>
      <c r="AK4" s="263"/>
      <c r="AL4" s="263"/>
      <c r="AM4" s="263"/>
      <c r="AN4" s="263"/>
      <c r="AO4" s="263"/>
      <c r="AP4" s="263"/>
      <c r="AQ4" s="263"/>
      <c r="AR4" s="263"/>
      <c r="AS4" s="263"/>
      <c r="AT4" s="263"/>
      <c r="AU4" s="263"/>
      <c r="AV4" s="263"/>
      <c r="AW4" s="263"/>
      <c r="AX4" s="263"/>
      <c r="AY4" s="263"/>
      <c r="AZ4" s="263"/>
      <c r="BA4" s="263"/>
      <c r="BB4" s="263"/>
      <c r="BC4" s="264"/>
      <c r="BD4" s="165"/>
    </row>
    <row r="5" spans="1:56" ht="20" customHeight="1" thickTop="1" thickBot="1">
      <c r="B5" s="276"/>
      <c r="C5" s="37">
        <v>2000</v>
      </c>
      <c r="D5" s="38">
        <f>1+C5</f>
        <v>2001</v>
      </c>
      <c r="E5" s="38">
        <f t="shared" ref="E5:AB5" si="0">1+D5</f>
        <v>2002</v>
      </c>
      <c r="F5" s="38">
        <f t="shared" si="0"/>
        <v>2003</v>
      </c>
      <c r="G5" s="38">
        <f t="shared" si="0"/>
        <v>2004</v>
      </c>
      <c r="H5" s="38">
        <f t="shared" si="0"/>
        <v>2005</v>
      </c>
      <c r="I5" s="38">
        <f t="shared" si="0"/>
        <v>2006</v>
      </c>
      <c r="J5" s="38">
        <f t="shared" si="0"/>
        <v>2007</v>
      </c>
      <c r="K5" s="38">
        <f t="shared" si="0"/>
        <v>2008</v>
      </c>
      <c r="L5" s="38">
        <f t="shared" si="0"/>
        <v>2009</v>
      </c>
      <c r="M5" s="38">
        <f t="shared" si="0"/>
        <v>2010</v>
      </c>
      <c r="N5" s="38">
        <f t="shared" si="0"/>
        <v>2011</v>
      </c>
      <c r="O5" s="38">
        <f t="shared" si="0"/>
        <v>2012</v>
      </c>
      <c r="P5" s="38">
        <f t="shared" si="0"/>
        <v>2013</v>
      </c>
      <c r="Q5" s="38">
        <f t="shared" si="0"/>
        <v>2014</v>
      </c>
      <c r="R5" s="38">
        <f t="shared" si="0"/>
        <v>2015</v>
      </c>
      <c r="S5" s="38">
        <f t="shared" si="0"/>
        <v>2016</v>
      </c>
      <c r="T5" s="38">
        <f t="shared" si="0"/>
        <v>2017</v>
      </c>
      <c r="U5" s="38">
        <f t="shared" si="0"/>
        <v>2018</v>
      </c>
      <c r="V5" s="38">
        <f t="shared" si="0"/>
        <v>2019</v>
      </c>
      <c r="W5" s="38">
        <f t="shared" si="0"/>
        <v>2020</v>
      </c>
      <c r="X5" s="38">
        <f t="shared" si="0"/>
        <v>2021</v>
      </c>
      <c r="Y5" s="38">
        <f t="shared" si="0"/>
        <v>2022</v>
      </c>
      <c r="Z5" s="38">
        <f t="shared" si="0"/>
        <v>2023</v>
      </c>
      <c r="AA5" s="38">
        <f t="shared" si="0"/>
        <v>2024</v>
      </c>
      <c r="AB5" s="39">
        <f t="shared" si="0"/>
        <v>2025</v>
      </c>
      <c r="AC5" s="40"/>
      <c r="AD5" s="37">
        <v>2000</v>
      </c>
      <c r="AE5" s="38">
        <f>1+AD5</f>
        <v>2001</v>
      </c>
      <c r="AF5" s="38">
        <f t="shared" ref="AF5:BC5" si="1">1+AE5</f>
        <v>2002</v>
      </c>
      <c r="AG5" s="38">
        <f t="shared" si="1"/>
        <v>2003</v>
      </c>
      <c r="AH5" s="38">
        <f t="shared" si="1"/>
        <v>2004</v>
      </c>
      <c r="AI5" s="38">
        <f t="shared" si="1"/>
        <v>2005</v>
      </c>
      <c r="AJ5" s="38">
        <f t="shared" si="1"/>
        <v>2006</v>
      </c>
      <c r="AK5" s="38">
        <f t="shared" si="1"/>
        <v>2007</v>
      </c>
      <c r="AL5" s="38">
        <f t="shared" si="1"/>
        <v>2008</v>
      </c>
      <c r="AM5" s="38">
        <f t="shared" si="1"/>
        <v>2009</v>
      </c>
      <c r="AN5" s="38">
        <f t="shared" si="1"/>
        <v>2010</v>
      </c>
      <c r="AO5" s="38">
        <f t="shared" si="1"/>
        <v>2011</v>
      </c>
      <c r="AP5" s="38">
        <f t="shared" si="1"/>
        <v>2012</v>
      </c>
      <c r="AQ5" s="38">
        <f t="shared" si="1"/>
        <v>2013</v>
      </c>
      <c r="AR5" s="38">
        <f t="shared" si="1"/>
        <v>2014</v>
      </c>
      <c r="AS5" s="38">
        <f t="shared" si="1"/>
        <v>2015</v>
      </c>
      <c r="AT5" s="38">
        <f t="shared" si="1"/>
        <v>2016</v>
      </c>
      <c r="AU5" s="38">
        <f t="shared" si="1"/>
        <v>2017</v>
      </c>
      <c r="AV5" s="38">
        <f t="shared" si="1"/>
        <v>2018</v>
      </c>
      <c r="AW5" s="38">
        <f t="shared" si="1"/>
        <v>2019</v>
      </c>
      <c r="AX5" s="38">
        <f t="shared" si="1"/>
        <v>2020</v>
      </c>
      <c r="AY5" s="38">
        <f t="shared" si="1"/>
        <v>2021</v>
      </c>
      <c r="AZ5" s="38">
        <f t="shared" si="1"/>
        <v>2022</v>
      </c>
      <c r="BA5" s="38">
        <f t="shared" si="1"/>
        <v>2023</v>
      </c>
      <c r="BB5" s="38">
        <f t="shared" si="1"/>
        <v>2024</v>
      </c>
      <c r="BC5" s="41">
        <f t="shared" si="1"/>
        <v>2025</v>
      </c>
      <c r="BD5" s="165"/>
    </row>
    <row r="6" spans="1:56" ht="20" customHeight="1" thickTop="1" thickBot="1">
      <c r="B6" s="23" t="s">
        <v>11</v>
      </c>
      <c r="C6" s="51">
        <f>1/$A$2*'[1]4403Exp'!BB$263</f>
        <v>1.7455000000000001E-3</v>
      </c>
      <c r="D6" s="52">
        <f>1/$A$2*'[1]4403Exp'!BC$263</f>
        <v>2.0721000000000003E-2</v>
      </c>
      <c r="E6" s="52">
        <f>1/$A$2*'[1]4403Exp'!BD$263</f>
        <v>9.3948399999999981E-3</v>
      </c>
      <c r="F6" s="52">
        <f>1/$A$2*'[1]4403Exp'!BE$263</f>
        <v>4.0930587999999995E-3</v>
      </c>
      <c r="G6" s="52">
        <f>1/$A$2*'[1]4403Exp'!BF$263</f>
        <v>2.6823314999999993E-3</v>
      </c>
      <c r="H6" s="52">
        <f>1/$A$2*'[1]4403Exp'!BG$263</f>
        <v>6.4372729999999994E-3</v>
      </c>
      <c r="I6" s="52">
        <f>1/$A$2*'[1]4403Exp'!BH$263</f>
        <v>1.373854203333333E-2</v>
      </c>
      <c r="J6" s="52">
        <f>1/$A$2*'[1]4403Exp'!BI$263</f>
        <v>1.0195474399999998E-2</v>
      </c>
      <c r="K6" s="52">
        <f>1/$A$2*'[1]4403Exp'!BJ$263</f>
        <v>1.1383443400000002E-2</v>
      </c>
      <c r="L6" s="52">
        <f>1/$A$2*'[1]4403Exp'!BK$263</f>
        <v>2.5218344066666665E-2</v>
      </c>
      <c r="M6" s="52">
        <f>1/$A$2*'[1]4403Exp'!BL$263</f>
        <v>4.204438570676032E-2</v>
      </c>
      <c r="N6" s="52">
        <f>1/$A$2*'[1]4403Exp'!BM$263</f>
        <v>7.635039120000002E-2</v>
      </c>
      <c r="O6" s="52">
        <f>1/$A$2*'[1]4403Exp'!BN$263</f>
        <v>0.10704183960000001</v>
      </c>
      <c r="P6" s="52">
        <f>1/$A$2*'[1]4403Exp'!BO$263</f>
        <v>0.1072522645</v>
      </c>
      <c r="Q6" s="52">
        <f>1/$A$2*'[1]4403Exp'!BP$263</f>
        <v>0.18560947050578841</v>
      </c>
      <c r="R6" s="52">
        <f>1/$A$2*'[1]4403Exp'!BQ$263</f>
        <v>0.22166126714429546</v>
      </c>
      <c r="S6" s="52">
        <f>1/$A$2*'[1]4403Exp'!BR$263</f>
        <v>0.24973263706323279</v>
      </c>
      <c r="T6" s="52">
        <f>1/$A$2*'[1]4403Exp'!BS$263</f>
        <v>0.45283206160622153</v>
      </c>
      <c r="U6" s="214">
        <f>1/$A$2*'[1]4403Exp'!BT$263</f>
        <v>0.52671256868111782</v>
      </c>
      <c r="V6" s="214">
        <f>1/$A$2*'[1]4403Exp'!BU$263</f>
        <v>0.43156566076033603</v>
      </c>
      <c r="W6" s="214">
        <f>1/$A$2*'[1]4403Exp'!BV$263</f>
        <v>0.37189363666666669</v>
      </c>
      <c r="X6" s="214">
        <f>1/$A$2*'[1]4403Exp'!BW$263</f>
        <v>0.36927390799999998</v>
      </c>
      <c r="Y6" s="214">
        <f>1/$A$2*'[1]4403Exp'!BX$263</f>
        <v>4.6E-5</v>
      </c>
      <c r="Z6" s="214">
        <f>1/$A$2*'[1]4403Exp'!BY$263</f>
        <v>4.6E-5</v>
      </c>
      <c r="AA6" s="214">
        <f>1/$A$2*'[1]4403Exp'!BZ$263</f>
        <v>4.6E-5</v>
      </c>
      <c r="AB6" s="215">
        <f>1/$A$2*'[1]4403Exp'!CA$263</f>
        <v>4.6E-5</v>
      </c>
      <c r="AC6" s="216"/>
      <c r="AD6" s="98">
        <f>'[1]4403Exp'!CB$263</f>
        <v>0.55993263494899992</v>
      </c>
      <c r="AE6" s="99">
        <f>'[1]4403Exp'!CC$263</f>
        <v>3.2339449287999997</v>
      </c>
      <c r="AF6" s="99">
        <f>'[1]4403Exp'!CD$263</f>
        <v>1.9771057840000001</v>
      </c>
      <c r="AG6" s="99">
        <f>'[1]4403Exp'!CE$263</f>
        <v>1.3563835856000002</v>
      </c>
      <c r="AH6" s="99">
        <f>'[1]4403Exp'!CF$263</f>
        <v>0.82120989249999998</v>
      </c>
      <c r="AI6" s="99">
        <f>'[1]4403Exp'!CG$263</f>
        <v>2.3101340671885349</v>
      </c>
      <c r="AJ6" s="99">
        <f>'[1]4403Exp'!CH$263</f>
        <v>4.1023511613861139</v>
      </c>
      <c r="AK6" s="99">
        <f>'[1]4403Exp'!CI$263</f>
        <v>3.5158846663316718</v>
      </c>
      <c r="AL6" s="99">
        <f>'[1]4403Exp'!CJ$263</f>
        <v>4.5611762283626422</v>
      </c>
      <c r="AM6" s="99">
        <f>'[1]4403Exp'!CK$263</f>
        <v>7.3527482837146119</v>
      </c>
      <c r="AN6" s="99">
        <f>'[1]4403Exp'!CL$263</f>
        <v>12.405638096586825</v>
      </c>
      <c r="AO6" s="99">
        <f>'[1]4403Exp'!CM$263</f>
        <v>21.25795844593323</v>
      </c>
      <c r="AP6" s="99">
        <f>'[1]4403Exp'!CN$263</f>
        <v>36.798279688306863</v>
      </c>
      <c r="AQ6" s="99">
        <f>'[1]4403Exp'!CO$263</f>
        <v>37.862596079877342</v>
      </c>
      <c r="AR6" s="99">
        <f>'[1]4403Exp'!CP$263</f>
        <v>73.190057424530337</v>
      </c>
      <c r="AS6" s="99">
        <f>'[1]4403Exp'!CQ$263</f>
        <v>78.660091248684481</v>
      </c>
      <c r="AT6" s="99">
        <f>'[1]4403Exp'!CR$263</f>
        <v>82.067744727217431</v>
      </c>
      <c r="AU6" s="99">
        <f>'[1]4403Exp'!CS$263</f>
        <v>121.57041288541402</v>
      </c>
      <c r="AV6" s="99">
        <f>'[1]4403Exp'!CT$263</f>
        <v>147.43413722472775</v>
      </c>
      <c r="AW6" s="99">
        <f>'[1]4403Exp'!CU$263</f>
        <v>117.57875425879811</v>
      </c>
      <c r="AX6" s="99">
        <f>'[1]4403Exp'!CV$263</f>
        <v>90.993630681011567</v>
      </c>
      <c r="AY6" s="99">
        <f>'[1]4403Exp'!CW$263</f>
        <v>0</v>
      </c>
      <c r="AZ6" s="99">
        <f>'[1]4403Exp'!CX$263</f>
        <v>0</v>
      </c>
      <c r="BA6" s="99">
        <f>'[1]4403Exp'!CY$263</f>
        <v>0</v>
      </c>
      <c r="BB6" s="99">
        <f>'[1]4403Exp'!CZ$263</f>
        <v>0</v>
      </c>
      <c r="BC6" s="74">
        <f>'[1]4403Exp'!DA$263</f>
        <v>0</v>
      </c>
      <c r="BD6" s="165"/>
    </row>
    <row r="7" spans="1:56" ht="17.149999999999999" customHeight="1" thickTop="1">
      <c r="B7" s="87" t="s">
        <v>49</v>
      </c>
      <c r="C7" s="88">
        <f>1/$A$2*'[1]4403Exp'!BB$266</f>
        <v>0</v>
      </c>
      <c r="D7" s="89">
        <f>1/$A$2*'[1]4403Exp'!BC$266</f>
        <v>0</v>
      </c>
      <c r="E7" s="89">
        <f>1/$A$2*'[1]4403Exp'!BD$266</f>
        <v>0</v>
      </c>
      <c r="F7" s="89">
        <f>1/$A$2*'[1]4403Exp'!BE$266</f>
        <v>5.6058799999999993E-5</v>
      </c>
      <c r="G7" s="89">
        <f>1/$A$2*'[1]4403Exp'!BF$266</f>
        <v>0</v>
      </c>
      <c r="H7" s="89">
        <f>1/$A$2*'[1]4403Exp'!BG$266</f>
        <v>0</v>
      </c>
      <c r="I7" s="89">
        <f>1/$A$2*'[1]4403Exp'!BH$266</f>
        <v>0</v>
      </c>
      <c r="J7" s="89">
        <f>1/$A$2*'[1]4403Exp'!BI$266</f>
        <v>0</v>
      </c>
      <c r="K7" s="89">
        <f>1/$A$2*'[1]4403Exp'!BJ$266</f>
        <v>0</v>
      </c>
      <c r="L7" s="89">
        <f>1/$A$2*'[1]4403Exp'!BK$266</f>
        <v>0</v>
      </c>
      <c r="M7" s="89">
        <f>1/$A$2*'[1]4403Exp'!BL$266</f>
        <v>0</v>
      </c>
      <c r="N7" s="89">
        <f>1/$A$2*'[1]4403Exp'!BM$266</f>
        <v>0</v>
      </c>
      <c r="O7" s="89">
        <f>1/$A$2*'[1]4403Exp'!BN$266</f>
        <v>0</v>
      </c>
      <c r="P7" s="89">
        <f>1/$A$2*'[1]4403Exp'!BO$266</f>
        <v>3.5749999999999997E-7</v>
      </c>
      <c r="Q7" s="89">
        <f>1/$A$2*'[1]4403Exp'!BP$266</f>
        <v>0</v>
      </c>
      <c r="R7" s="89">
        <f>1/$A$2*'[1]4403Exp'!BQ$266</f>
        <v>1.2698000000000001E-4</v>
      </c>
      <c r="S7" s="89">
        <f>1/$A$2*'[1]4403Exp'!BR$266</f>
        <v>6.2605199999999999E-4</v>
      </c>
      <c r="T7" s="89">
        <f>1/$A$2*'[1]4403Exp'!BS$266</f>
        <v>6.9775999999999991E-5</v>
      </c>
      <c r="U7" s="89">
        <f>1/$A$2*'[1]4403Exp'!BT$266</f>
        <v>3.7419999999999999E-4</v>
      </c>
      <c r="V7" s="89">
        <f>1/$A$2*'[1]4403Exp'!BU$266</f>
        <v>0</v>
      </c>
      <c r="W7" s="89">
        <f>1/$A$2*'[1]4403Exp'!BV$266</f>
        <v>0</v>
      </c>
      <c r="X7" s="89">
        <f>1/$A$2*'[1]4403Exp'!BW$266</f>
        <v>0</v>
      </c>
      <c r="Y7" s="89">
        <f>1/$A$2*'[1]4403Exp'!BX$266</f>
        <v>0</v>
      </c>
      <c r="Z7" s="89">
        <f>1/$A$2*'[1]4403Exp'!BY$266</f>
        <v>0</v>
      </c>
      <c r="AA7" s="89">
        <f>1/$A$2*'[1]4403Exp'!BZ$266</f>
        <v>0</v>
      </c>
      <c r="AB7" s="190">
        <f>1/$A$2*'[1]4403Exp'!CA$266</f>
        <v>0</v>
      </c>
      <c r="AC7" s="100"/>
      <c r="AD7" s="90">
        <f>'[1]4403Exp'!CB$266</f>
        <v>0</v>
      </c>
      <c r="AE7" s="91">
        <f>'[1]4403Exp'!CC$266</f>
        <v>0</v>
      </c>
      <c r="AF7" s="91">
        <f>'[1]4403Exp'!CD$266</f>
        <v>0</v>
      </c>
      <c r="AG7" s="91">
        <f>'[1]4403Exp'!CE$266</f>
        <v>9.1819999999999992E-3</v>
      </c>
      <c r="AH7" s="91">
        <f>'[1]4403Exp'!CF$266</f>
        <v>0</v>
      </c>
      <c r="AI7" s="91">
        <f>'[1]4403Exp'!CG$266</f>
        <v>0</v>
      </c>
      <c r="AJ7" s="91">
        <f>'[1]4403Exp'!CH$266</f>
        <v>0</v>
      </c>
      <c r="AK7" s="91">
        <f>'[1]4403Exp'!CI$266</f>
        <v>0</v>
      </c>
      <c r="AL7" s="91">
        <f>'[1]4403Exp'!CJ$266</f>
        <v>0</v>
      </c>
      <c r="AM7" s="91">
        <f>'[1]4403Exp'!CK$266</f>
        <v>0</v>
      </c>
      <c r="AN7" s="91">
        <f>'[1]4403Exp'!CL$266</f>
        <v>0</v>
      </c>
      <c r="AO7" s="91">
        <f>'[1]4403Exp'!CM$266</f>
        <v>0</v>
      </c>
      <c r="AP7" s="91">
        <f>'[1]4403Exp'!CN$266</f>
        <v>0</v>
      </c>
      <c r="AQ7" s="91">
        <f>'[1]4403Exp'!CO$266</f>
        <v>1.4300000000000001E-4</v>
      </c>
      <c r="AR7" s="91">
        <f>'[1]4403Exp'!CP$266</f>
        <v>0</v>
      </c>
      <c r="AS7" s="91" t="s">
        <v>84</v>
      </c>
      <c r="AT7" s="91">
        <f>'[1]4403Exp'!CR$266</f>
        <v>0.116005</v>
      </c>
      <c r="AU7" s="91">
        <f>'[1]4403Exp'!CS$266</f>
        <v>1.5106E-2</v>
      </c>
      <c r="AV7" s="91">
        <f>'[1]4403Exp'!CT$266</f>
        <v>3.7419999999999995E-2</v>
      </c>
      <c r="AW7" s="91">
        <f>'[1]4403Exp'!CU$266</f>
        <v>0</v>
      </c>
      <c r="AX7" s="91">
        <f>'[1]4403Exp'!CV$266</f>
        <v>0</v>
      </c>
      <c r="AY7" s="91">
        <f>'[1]4403Exp'!CW$266</f>
        <v>0</v>
      </c>
      <c r="AZ7" s="91">
        <f>'[1]4403Exp'!CX$266</f>
        <v>0</v>
      </c>
      <c r="BA7" s="91">
        <f>'[1]4403Exp'!CY$266</f>
        <v>0</v>
      </c>
      <c r="BB7" s="91">
        <f>'[1]4403Exp'!CZ$266</f>
        <v>0</v>
      </c>
      <c r="BC7" s="134">
        <f>'[1]4403Exp'!DA$266</f>
        <v>0</v>
      </c>
      <c r="BD7" s="165"/>
    </row>
    <row r="8" spans="1:56" ht="17.149999999999999" customHeight="1">
      <c r="B8" s="16" t="s">
        <v>54</v>
      </c>
      <c r="C8" s="44">
        <f>1/$A$2*'[1]4403Exp'!BB$268</f>
        <v>4.8899999999999996E-5</v>
      </c>
      <c r="D8" s="45">
        <f>1/$A$2*'[1]4403Exp'!BC$268</f>
        <v>7.9999999999999993E-5</v>
      </c>
      <c r="E8" s="45">
        <f>1/$A$2*'[1]4403Exp'!BD$268</f>
        <v>0</v>
      </c>
      <c r="F8" s="45">
        <f>1/$A$2*'[1]4403Exp'!BE$268</f>
        <v>0</v>
      </c>
      <c r="G8" s="45">
        <f>1/$A$2*'[1]4403Exp'!BF$268</f>
        <v>6.1800000000000001E-6</v>
      </c>
      <c r="H8" s="45">
        <f>1/$A$2*'[1]4403Exp'!BG$268</f>
        <v>1.6118E-4</v>
      </c>
      <c r="I8" s="45">
        <f>1/$A$2*'[1]4403Exp'!BH$268</f>
        <v>2.6951999999999998E-4</v>
      </c>
      <c r="J8" s="45">
        <f>1/$A$2*'[1]4403Exp'!BI$268</f>
        <v>2.13E-4</v>
      </c>
      <c r="K8" s="45">
        <f>1/$A$2*'[1]4403Exp'!BJ$268</f>
        <v>3.1099999999999997E-4</v>
      </c>
      <c r="L8" s="45">
        <f>1/$A$2*'[1]4403Exp'!BK$268</f>
        <v>4.5700000000000005E-4</v>
      </c>
      <c r="M8" s="45">
        <f>1/$A$2*'[1]4403Exp'!BL$268</f>
        <v>1.0999999999999999E-4</v>
      </c>
      <c r="N8" s="45">
        <f>1/$A$2*'[1]4403Exp'!BM$268</f>
        <v>4.9999999999999996E-5</v>
      </c>
      <c r="O8" s="45">
        <f>1/$A$2*'[1]4403Exp'!BN$268</f>
        <v>0</v>
      </c>
      <c r="P8" s="45">
        <f>1/$A$2*'[1]4403Exp'!BO$268</f>
        <v>3.0000000000000001E-6</v>
      </c>
      <c r="Q8" s="45">
        <f>1/$A$2*'[1]4403Exp'!BP$268</f>
        <v>0</v>
      </c>
      <c r="R8" s="45">
        <f>1/$A$2*'[1]4403Exp'!BQ$268</f>
        <v>1.6299999999999998E-4</v>
      </c>
      <c r="S8" s="45">
        <f>1/$A$2*'[1]4403Exp'!BR$268</f>
        <v>7.7579999999999999E-5</v>
      </c>
      <c r="T8" s="45">
        <f>1/$A$2*'[1]4403Exp'!BS$268</f>
        <v>2.0999999999999999E-5</v>
      </c>
      <c r="U8" s="45">
        <f>1/$A$2*'[1]4403Exp'!BT$268</f>
        <v>1.9999999999999999E-6</v>
      </c>
      <c r="V8" s="45">
        <f>1/$A$2*'[1]4403Exp'!BU$268</f>
        <v>0</v>
      </c>
      <c r="W8" s="45">
        <f>1/$A$2*'[1]4403Exp'!BV$268</f>
        <v>1.6431799999999997E-5</v>
      </c>
      <c r="X8" s="45">
        <f>1/$A$2*'[1]4403Exp'!BW$268</f>
        <v>0</v>
      </c>
      <c r="Y8" s="45">
        <f>1/$A$2*'[1]4403Exp'!BX$268</f>
        <v>0</v>
      </c>
      <c r="Z8" s="45">
        <f>1/$A$2*'[1]4403Exp'!BY$268</f>
        <v>0</v>
      </c>
      <c r="AA8" s="45">
        <f>1/$A$2*'[1]4403Exp'!BZ$268</f>
        <v>0</v>
      </c>
      <c r="AB8" s="45">
        <f>1/$A$2*'[1]4403Exp'!CA$268</f>
        <v>0</v>
      </c>
      <c r="AC8" s="100"/>
      <c r="AD8" s="135">
        <f>'[1]4403Exp'!CB$268</f>
        <v>2.1953E-2</v>
      </c>
      <c r="AE8" s="92">
        <f>'[1]4403Exp'!CC$268</f>
        <v>4.8473999999999996E-2</v>
      </c>
      <c r="AF8" s="92">
        <f>'[1]4403Exp'!CD$268</f>
        <v>0</v>
      </c>
      <c r="AG8" s="92">
        <f>'[1]4403Exp'!CE$268</f>
        <v>0</v>
      </c>
      <c r="AH8" s="92">
        <f>'[1]4403Exp'!CF$268</f>
        <v>9.2699999999999998E-4</v>
      </c>
      <c r="AI8" s="92">
        <f>'[1]4403Exp'!CG$268</f>
        <v>5.7704999999999992E-2</v>
      </c>
      <c r="AJ8" s="92">
        <f>'[1]4403Exp'!CH$268</f>
        <v>2.9242000000000001E-2</v>
      </c>
      <c r="AK8" s="92">
        <f>'[1]4403Exp'!CI$268</f>
        <v>4.2675999999999999E-2</v>
      </c>
      <c r="AL8" s="92">
        <f>'[1]4403Exp'!CJ$268</f>
        <v>7.1003999999999998E-2</v>
      </c>
      <c r="AM8" s="92">
        <f>'[1]4403Exp'!CK$268</f>
        <v>0.14790199999999998</v>
      </c>
      <c r="AN8" s="92">
        <f>'[1]4403Exp'!CL$268</f>
        <v>2.929E-2</v>
      </c>
      <c r="AO8" s="92">
        <f>'[1]4403Exp'!CM$268</f>
        <v>2.1464E-2</v>
      </c>
      <c r="AP8" s="92">
        <f>'[1]4403Exp'!CN$268</f>
        <v>0</v>
      </c>
      <c r="AQ8" s="92">
        <f>'[1]4403Exp'!CO$268</f>
        <v>9.1839999999999995E-3</v>
      </c>
      <c r="AR8" s="92">
        <f>'[1]4403Exp'!CP$268</f>
        <v>0</v>
      </c>
      <c r="AS8" s="92">
        <f>'[1]4403Exp'!CQ$268</f>
        <v>1.5178000000000001E-2</v>
      </c>
      <c r="AT8" s="92">
        <f>'[1]4403Exp'!CR$268</f>
        <v>2.1856E-2</v>
      </c>
      <c r="AU8" s="92">
        <f>'[1]4403Exp'!CS$268</f>
        <v>8.9870000000000002E-3</v>
      </c>
      <c r="AV8" s="92">
        <f>'[1]4403Exp'!CT$268</f>
        <v>4.365E-3</v>
      </c>
      <c r="AW8" s="92">
        <f>'[1]4403Exp'!CU$268</f>
        <v>0</v>
      </c>
      <c r="AX8" s="92">
        <f>'[1]4403Exp'!CV$268</f>
        <v>5.0019999999999995E-3</v>
      </c>
      <c r="AY8" s="92">
        <f>'[1]4403Exp'!CW$268</f>
        <v>0</v>
      </c>
      <c r="AZ8" s="92">
        <f>'[1]4403Exp'!CX$268</f>
        <v>0</v>
      </c>
      <c r="BA8" s="92">
        <f>'[1]4403Exp'!CY$268</f>
        <v>0</v>
      </c>
      <c r="BB8" s="92">
        <f>'[1]4403Exp'!CZ$268</f>
        <v>0</v>
      </c>
      <c r="BC8" s="93">
        <f>'[1]4403Exp'!DA$268</f>
        <v>0</v>
      </c>
      <c r="BD8" s="165"/>
    </row>
    <row r="9" spans="1:56" ht="17.149999999999999" customHeight="1">
      <c r="B9" s="16" t="s">
        <v>52</v>
      </c>
      <c r="C9" s="44">
        <f>1/$A$2*'[1]4403Exp'!BB$269</f>
        <v>0</v>
      </c>
      <c r="D9" s="45">
        <f>1/$A$2*'[1]4403Exp'!BC$269</f>
        <v>0</v>
      </c>
      <c r="E9" s="45">
        <f>1/$A$2*'[1]4403Exp'!BD$269</f>
        <v>0</v>
      </c>
      <c r="F9" s="45">
        <f>1/$A$2*'[1]4403Exp'!BE$269</f>
        <v>0</v>
      </c>
      <c r="G9" s="45">
        <f>1/$A$2*'[1]4403Exp'!BF$269</f>
        <v>0</v>
      </c>
      <c r="H9" s="45">
        <f>1/$A$2*'[1]4403Exp'!BG$269</f>
        <v>0</v>
      </c>
      <c r="I9" s="45">
        <f>1/$A$2*'[1]4403Exp'!BH$269</f>
        <v>0</v>
      </c>
      <c r="J9" s="45">
        <f>1/$A$2*'[1]4403Exp'!BI$269</f>
        <v>0</v>
      </c>
      <c r="K9" s="45">
        <f>1/$A$2*'[1]4403Exp'!BJ$269</f>
        <v>0</v>
      </c>
      <c r="L9" s="45">
        <f>1/$A$2*'[1]4403Exp'!BK$269</f>
        <v>0</v>
      </c>
      <c r="M9" s="45">
        <f>1/$A$2*'[1]4403Exp'!BL$269</f>
        <v>0</v>
      </c>
      <c r="N9" s="45">
        <f>1/$A$2*'[1]4403Exp'!BM$269</f>
        <v>0</v>
      </c>
      <c r="O9" s="45">
        <f>1/$A$2*'[1]4403Exp'!BN$269</f>
        <v>0</v>
      </c>
      <c r="P9" s="45">
        <f>1/$A$2*'[1]4403Exp'!BO$269</f>
        <v>0</v>
      </c>
      <c r="Q9" s="45">
        <f>1/$A$2*'[1]4403Exp'!BP$269</f>
        <v>0</v>
      </c>
      <c r="R9" s="45">
        <f>1/$A$2*'[1]4403Exp'!BQ$269</f>
        <v>0</v>
      </c>
      <c r="S9" s="45">
        <f>1/$A$2*'[1]4403Exp'!BR$269</f>
        <v>0</v>
      </c>
      <c r="T9" s="45">
        <f>1/$A$2*'[1]4403Exp'!BS$269</f>
        <v>0</v>
      </c>
      <c r="U9" s="45">
        <f>1/$A$2*'[1]4403Exp'!BT$269</f>
        <v>0</v>
      </c>
      <c r="V9" s="45">
        <f>1/$A$2*'[1]4403Exp'!BU$269</f>
        <v>0</v>
      </c>
      <c r="W9" s="45">
        <f>1/$A$2*'[1]4403Exp'!BV$269</f>
        <v>0</v>
      </c>
      <c r="X9" s="45">
        <f>1/$A$2*'[1]4403Exp'!BW$269</f>
        <v>0</v>
      </c>
      <c r="Y9" s="45">
        <f>1/$A$2*'[1]4403Exp'!BX$269</f>
        <v>0</v>
      </c>
      <c r="Z9" s="45">
        <f>1/$A$2*'[1]4403Exp'!BY$269</f>
        <v>0</v>
      </c>
      <c r="AA9" s="45">
        <f>1/$A$2*'[1]4403Exp'!BZ$269</f>
        <v>0</v>
      </c>
      <c r="AB9" s="45">
        <f>1/$A$2*'[1]4403Exp'!CA$269</f>
        <v>0</v>
      </c>
      <c r="AC9" s="12"/>
      <c r="AD9" s="135">
        <f>'[1]4403Exp'!CB$269</f>
        <v>0</v>
      </c>
      <c r="AE9" s="92">
        <f>'[1]4403Exp'!CC$269</f>
        <v>0</v>
      </c>
      <c r="AF9" s="92">
        <f>'[1]4403Exp'!CD$269</f>
        <v>0</v>
      </c>
      <c r="AG9" s="92">
        <f>'[1]4403Exp'!CE$269</f>
        <v>0</v>
      </c>
      <c r="AH9" s="92">
        <f>'[1]4403Exp'!CF$269</f>
        <v>0</v>
      </c>
      <c r="AI9" s="92">
        <f>'[1]4403Exp'!CG$269</f>
        <v>0</v>
      </c>
      <c r="AJ9" s="92">
        <f>'[1]4403Exp'!CH$269</f>
        <v>0</v>
      </c>
      <c r="AK9" s="92">
        <f>'[1]4403Exp'!CI$269</f>
        <v>0</v>
      </c>
      <c r="AL9" s="92">
        <f>'[1]4403Exp'!CJ$269</f>
        <v>0</v>
      </c>
      <c r="AM9" s="92">
        <f>'[1]4403Exp'!CK$269</f>
        <v>0</v>
      </c>
      <c r="AN9" s="92">
        <f>'[1]4403Exp'!CL$269</f>
        <v>0</v>
      </c>
      <c r="AO9" s="92">
        <f>'[1]4403Exp'!CM$269</f>
        <v>0</v>
      </c>
      <c r="AP9" s="92">
        <f>'[1]4403Exp'!CN$269</f>
        <v>0</v>
      </c>
      <c r="AQ9" s="92">
        <f>'[1]4403Exp'!CO$269</f>
        <v>0</v>
      </c>
      <c r="AR9" s="92">
        <f>'[1]4403Exp'!CP$269</f>
        <v>0</v>
      </c>
      <c r="AS9" s="92">
        <f>'[1]4403Exp'!CQ$269</f>
        <v>0</v>
      </c>
      <c r="AT9" s="92">
        <f>'[1]4403Exp'!CR$269</f>
        <v>0</v>
      </c>
      <c r="AU9" s="92">
        <f>'[1]4403Exp'!CS$269</f>
        <v>0</v>
      </c>
      <c r="AV9" s="92">
        <f>'[1]4403Exp'!CT$269</f>
        <v>0</v>
      </c>
      <c r="AW9" s="92">
        <f>'[1]4403Exp'!CU$269</f>
        <v>0</v>
      </c>
      <c r="AX9" s="92">
        <f>'[1]4403Exp'!CV$269</f>
        <v>0</v>
      </c>
      <c r="AY9" s="92">
        <f>'[1]4403Exp'!CW$269</f>
        <v>0</v>
      </c>
      <c r="AZ9" s="92">
        <f>'[1]4403Exp'!CX$269</f>
        <v>0</v>
      </c>
      <c r="BA9" s="92">
        <f>'[1]4403Exp'!CY$269</f>
        <v>0</v>
      </c>
      <c r="BB9" s="92">
        <f>'[1]4403Exp'!CZ$269</f>
        <v>0</v>
      </c>
      <c r="BC9" s="93">
        <f>'[1]4403Exp'!DA$269</f>
        <v>0</v>
      </c>
      <c r="BD9" s="165"/>
    </row>
    <row r="10" spans="1:56" ht="17.149999999999999" customHeight="1">
      <c r="B10" s="13" t="s">
        <v>42</v>
      </c>
      <c r="C10" s="24">
        <f>1/$A$2*'[1]4403Exp'!BB$267</f>
        <v>0</v>
      </c>
      <c r="D10" s="26">
        <f>1/$A$2*'[1]4403Exp'!BC$267</f>
        <v>1.8579999999999999E-2</v>
      </c>
      <c r="E10" s="26">
        <f>1/$A$2*'[1]4403Exp'!BD$267</f>
        <v>6.084E-3</v>
      </c>
      <c r="F10" s="26">
        <f>1/$A$2*'[1]4403Exp'!BE$267</f>
        <v>1.2799999999999999E-3</v>
      </c>
      <c r="G10" s="26">
        <f>1/$A$2*'[1]4403Exp'!BF$267</f>
        <v>7.6308499999999994E-4</v>
      </c>
      <c r="H10" s="26">
        <f>1/$A$2*'[1]4403Exp'!BG$267</f>
        <v>4.1777200000000002E-3</v>
      </c>
      <c r="I10" s="26">
        <f>1/$A$2*'[1]4403Exp'!BH$267</f>
        <v>1.1311593333333333E-2</v>
      </c>
      <c r="J10" s="26">
        <f>1/$A$2*'[1]4403Exp'!BI$267</f>
        <v>7.0148700000000003E-3</v>
      </c>
      <c r="K10" s="26">
        <f>1/$A$2*'[1]4403Exp'!BJ$267</f>
        <v>8.7469999999999996E-3</v>
      </c>
      <c r="L10" s="26">
        <f>1/$A$2*'[1]4403Exp'!BK$267</f>
        <v>2.3177E-2</v>
      </c>
      <c r="M10" s="26">
        <f>1/$A$2*'[1]4403Exp'!BL$267</f>
        <v>4.0243777573426988E-2</v>
      </c>
      <c r="N10" s="26">
        <f>1/$A$2*'[1]4403Exp'!BM$267</f>
        <v>6.5362518999999994E-2</v>
      </c>
      <c r="O10" s="26">
        <f>1/$A$2*'[1]4403Exp'!BN$267</f>
        <v>8.1193500000000002E-2</v>
      </c>
      <c r="P10" s="26">
        <f>1/$A$2*'[1]4403Exp'!BO$267</f>
        <v>6.9751132333333341E-2</v>
      </c>
      <c r="Q10" s="26">
        <f>1/$A$2*'[1]4403Exp'!BP$267</f>
        <v>0.11595025590578843</v>
      </c>
      <c r="R10" s="26">
        <f>1/$A$2*'[1]4403Exp'!BQ$267</f>
        <v>0.11571237754429539</v>
      </c>
      <c r="S10" s="26">
        <f>1/$A$2*'[1]4403Exp'!BR$267</f>
        <v>0.1044662208632328</v>
      </c>
      <c r="T10" s="26">
        <f>1/$A$2*'[1]4403Exp'!BS$267</f>
        <v>0.12622849960622157</v>
      </c>
      <c r="U10" s="26">
        <f>1/$A$2*'[1]4403Exp'!BT$267</f>
        <v>0.21657003168111788</v>
      </c>
      <c r="V10" s="26">
        <f>1/$A$2*'[1]4403Exp'!BU$267</f>
        <v>0.19423929476033605</v>
      </c>
      <c r="W10" s="26">
        <f>1/$A$2*'[1]4403Exp'!BV$267</f>
        <v>0.23532400000000001</v>
      </c>
      <c r="X10" s="26">
        <f>1/$A$2*'[1]4403Exp'!BW$267</f>
        <v>0.36922790799999999</v>
      </c>
      <c r="Y10" s="26">
        <f>1/$A$2*'[1]4403Exp'!BX$267</f>
        <v>0</v>
      </c>
      <c r="Z10" s="26">
        <f>1/$A$2*'[1]4403Exp'!BY$267</f>
        <v>0</v>
      </c>
      <c r="AA10" s="26">
        <f>1/$A$2*'[1]4403Exp'!BZ$267</f>
        <v>0</v>
      </c>
      <c r="AB10" s="26">
        <f>1/$A$2*'[1]4403Exp'!CA$267</f>
        <v>0</v>
      </c>
      <c r="AC10" s="12"/>
      <c r="AD10" s="132">
        <f>'[1]4403Exp'!CB$267</f>
        <v>0</v>
      </c>
      <c r="AE10" s="67">
        <f>'[1]4403Exp'!CC$267</f>
        <v>2.5529999999999999</v>
      </c>
      <c r="AF10" s="67">
        <f>'[1]4403Exp'!CD$267</f>
        <v>0.84615399999999996</v>
      </c>
      <c r="AG10" s="67">
        <f>'[1]4403Exp'!CE$267</f>
        <v>0.27700000000000002</v>
      </c>
      <c r="AH10" s="67">
        <f>'[1]4403Exp'!CF$267</f>
        <v>0.204234</v>
      </c>
      <c r="AI10" s="67">
        <f>'[1]4403Exp'!CG$267</f>
        <v>1.2435002870885352</v>
      </c>
      <c r="AJ10" s="67">
        <f>'[1]4403Exp'!CH$267</f>
        <v>2.7986221121861141</v>
      </c>
      <c r="AK10" s="67">
        <f>'[1]4403Exp'!CI$267</f>
        <v>2.0360316568316712</v>
      </c>
      <c r="AL10" s="67">
        <f>'[1]4403Exp'!CJ$267</f>
        <v>3.3663166767626418</v>
      </c>
      <c r="AM10" s="67">
        <f>'[1]4403Exp'!CK$267</f>
        <v>6.7517671298479458</v>
      </c>
      <c r="AN10" s="67">
        <f>'[1]4403Exp'!CL$267</f>
        <v>11.841155720153495</v>
      </c>
      <c r="AO10" s="67">
        <f>'[1]4403Exp'!CM$267</f>
        <v>17.700126989933224</v>
      </c>
      <c r="AP10" s="67">
        <f>'[1]4403Exp'!CN$267</f>
        <v>26.677716270706853</v>
      </c>
      <c r="AQ10" s="67">
        <f>'[1]4403Exp'!CO$267</f>
        <v>23.461034351110666</v>
      </c>
      <c r="AR10" s="67">
        <f>'[1]4403Exp'!CP$267</f>
        <v>45.615813897197015</v>
      </c>
      <c r="AS10" s="67">
        <f>'[1]4403Exp'!CQ$267</f>
        <v>36.686157749684497</v>
      </c>
      <c r="AT10" s="67">
        <f>'[1]4403Exp'!CR$267</f>
        <v>31.148925611317406</v>
      </c>
      <c r="AU10" s="67">
        <f>'[1]4403Exp'!CS$267</f>
        <v>37.719558756913997</v>
      </c>
      <c r="AV10" s="67">
        <f>'[1]4403Exp'!CT$267</f>
        <v>57.59499273072776</v>
      </c>
      <c r="AW10" s="67">
        <f>'[1]4403Exp'!CU$267</f>
        <v>51.699524922798098</v>
      </c>
      <c r="AX10" s="67">
        <f>'[1]4403Exp'!CV$267</f>
        <v>61.486698457818726</v>
      </c>
      <c r="AY10" s="67">
        <f>'[1]4403Exp'!CW$267</f>
        <v>0</v>
      </c>
      <c r="AZ10" s="67">
        <f>'[1]4403Exp'!CX$267</f>
        <v>0</v>
      </c>
      <c r="BA10" s="67">
        <f>'[1]4403Exp'!CY$267</f>
        <v>0</v>
      </c>
      <c r="BB10" s="67">
        <f>'[1]4403Exp'!CZ$267</f>
        <v>0</v>
      </c>
      <c r="BC10" s="68">
        <f>'[1]4403Exp'!DA$267</f>
        <v>0</v>
      </c>
      <c r="BD10" s="165"/>
    </row>
    <row r="11" spans="1:56">
      <c r="B11" s="35" t="s">
        <v>17</v>
      </c>
      <c r="C11" s="136">
        <f>1/$A$2*(SUM('[1]4403Exp'!BB$47:BB$47)+SUM('[1]4403Exp'!BB$105:BB$105))</f>
        <v>0</v>
      </c>
      <c r="D11" s="137">
        <f>1/$A$2*(SUM('[1]4403Exp'!BC$47:BC$47)+SUM('[1]4403Exp'!BC$105:BC$105))</f>
        <v>1.8579999999999999E-2</v>
      </c>
      <c r="E11" s="137">
        <f>1/$A$2*(SUM('[1]4403Exp'!BD$47:BD$47)+SUM('[1]4403Exp'!BD$105:BD$105))</f>
        <v>5.842E-3</v>
      </c>
      <c r="F11" s="137">
        <f>1/$A$2*(SUM('[1]4403Exp'!BE$47:BE$47)+SUM('[1]4403Exp'!BE$105:BE$105))</f>
        <v>5.8E-4</v>
      </c>
      <c r="G11" s="137">
        <f>1/$A$2*(SUM('[1]4403Exp'!BF$47:BF$47)+SUM('[1]4403Exp'!BF$105:BF$105))</f>
        <v>5.5999999999999995E-4</v>
      </c>
      <c r="H11" s="137">
        <f>1/$A$2*(SUM('[1]4403Exp'!BG$47:BG$47)+SUM('[1]4403Exp'!BG$105:BG$105))</f>
        <v>3.339E-3</v>
      </c>
      <c r="I11" s="137">
        <f>1/$A$2*(SUM('[1]4403Exp'!BH$47:BH$47)+SUM('[1]4403Exp'!BH$105:BH$105))</f>
        <v>1.0951000000000001E-2</v>
      </c>
      <c r="J11" s="137">
        <f>1/$A$2*(SUM('[1]4403Exp'!BI$47:BI$47)+SUM('[1]4403Exp'!BI$105:BI$105))</f>
        <v>6.3829999999999998E-3</v>
      </c>
      <c r="K11" s="137">
        <f>1/$A$2*(SUM('[1]4403Exp'!BJ$47:BJ$47)+SUM('[1]4403Exp'!BJ$105:BJ$105))</f>
        <v>6.1449999999999994E-3</v>
      </c>
      <c r="L11" s="137">
        <f>1/$A$2*(SUM('[1]4403Exp'!BK$47:BK$47)+SUM('[1]4403Exp'!BK$105:BK$105))</f>
        <v>1.7277000000000001E-2</v>
      </c>
      <c r="M11" s="137">
        <f>1/$A$2*(SUM('[1]4403Exp'!BL$47:BL$47)+SUM('[1]4403Exp'!BL$105:BL$105))</f>
        <v>2.7882000000000001E-2</v>
      </c>
      <c r="N11" s="137">
        <f>1/$A$2*(SUM('[1]4403Exp'!BM$47:BM$47)+SUM('[1]4403Exp'!BM$105:BM$105))</f>
        <v>5.3909999999999993E-2</v>
      </c>
      <c r="O11" s="137">
        <f>1/$A$2*(SUM('[1]4403Exp'!BN$47:BN$47)+SUM('[1]4403Exp'!BN$105:BN$105))</f>
        <v>6.8553000000000003E-2</v>
      </c>
      <c r="P11" s="137">
        <f>1/$A$2*(SUM('[1]4403Exp'!BO$47:BO$47)+SUM('[1]4403Exp'!BO$105:BO$105))</f>
        <v>5.6231003333333335E-2</v>
      </c>
      <c r="Q11" s="137">
        <f>1/$A$2*(SUM('[1]4403Exp'!BP$47:BP$47)+SUM('[1]4403Exp'!BP$105:BP$105))</f>
        <v>0.10167972210578843</v>
      </c>
      <c r="R11" s="137">
        <f>1/$A$2*(SUM('[1]4403Exp'!BQ$47:BQ$47)+SUM('[1]4403Exp'!BQ$105:BQ$105))</f>
        <v>9.1669476644295395E-2</v>
      </c>
      <c r="S11" s="137">
        <f>1/$A$2*(SUM('[1]4403Exp'!BR$47:BR$47)+SUM('[1]4403Exp'!BR$105:BR$105))</f>
        <v>8.0147220863232796E-2</v>
      </c>
      <c r="T11" s="137">
        <f>1/$A$2*(SUM('[1]4403Exp'!BS$47:BS$47)+SUM('[1]4403Exp'!BS$105:BS$105))</f>
        <v>9.0325883606221569E-2</v>
      </c>
      <c r="U11" s="137">
        <f>1/$A$2*(SUM('[1]4403Exp'!BT$47:BT$47)+SUM('[1]4403Exp'!BT$105:BT$105))</f>
        <v>0.18868330568111791</v>
      </c>
      <c r="V11" s="137">
        <f>1/$A$2*(SUM('[1]4403Exp'!BU$47:BU$47)+SUM('[1]4403Exp'!BU$105:BU$105))</f>
        <v>0.17819695176033606</v>
      </c>
      <c r="W11" s="137">
        <f>1/$A$2*(SUM('[1]4403Exp'!BV$47:BV$47)+SUM('[1]4403Exp'!BV$105:BV$105))</f>
        <v>0.220584</v>
      </c>
      <c r="X11" s="137">
        <f>1/$A$2*(SUM('[1]4403Exp'!BW$47:BW$47)+SUM('[1]4403Exp'!BW$105:BW$105))</f>
        <v>0.36922790799999999</v>
      </c>
      <c r="Y11" s="137">
        <f>1/$A$2*(SUM('[1]4403Exp'!BX$47:BX$47)+SUM('[1]4403Exp'!BX$105:BX$105))</f>
        <v>0</v>
      </c>
      <c r="Z11" s="137">
        <f>1/$A$2*(SUM('[1]4403Exp'!BY$47:BY$47)+SUM('[1]4403Exp'!BY$105:BY$105))</f>
        <v>0</v>
      </c>
      <c r="AA11" s="137">
        <f>1/$A$2*(SUM('[1]4403Exp'!BZ$47:BZ$47)+SUM('[1]4403Exp'!BZ$105:BZ$105))</f>
        <v>0</v>
      </c>
      <c r="AB11" s="137">
        <f>1/$A$2*(SUM('[1]4403Exp'!CA$47:CA$47)+SUM('[1]4403Exp'!CA$105:CA$105))</f>
        <v>0</v>
      </c>
      <c r="AC11" s="12"/>
      <c r="AD11" s="69">
        <f>(SUM('[1]4403Exp'!CB$47:CB$47)+SUM('[1]4403Exp'!CB$105:CB$105))</f>
        <v>0</v>
      </c>
      <c r="AE11" s="70">
        <f>(SUM('[1]4403Exp'!CC$47:CC$47)+SUM('[1]4403Exp'!CC$105:CC$105))</f>
        <v>2.5529999999999999</v>
      </c>
      <c r="AF11" s="70">
        <f>(SUM('[1]4403Exp'!CD$47:CD$47)+SUM('[1]4403Exp'!CD$105:CD$105))</f>
        <v>0.768154</v>
      </c>
      <c r="AG11" s="70">
        <f>(SUM('[1]4403Exp'!CE$47:CE$47)+SUM('[1]4403Exp'!CE$105:CE$105))</f>
        <v>9.8000000000000004E-2</v>
      </c>
      <c r="AH11" s="70">
        <f>(SUM('[1]4403Exp'!CF$47:CF$47)+SUM('[1]4403Exp'!CF$105:CF$105))</f>
        <v>0.13600000000000001</v>
      </c>
      <c r="AI11" s="70">
        <f>(SUM('[1]4403Exp'!CG$47:CG$47)+SUM('[1]4403Exp'!CG$105:CG$105))</f>
        <v>0.97299999999999998</v>
      </c>
      <c r="AJ11" s="70">
        <f>(SUM('[1]4403Exp'!CH$47:CH$47)+SUM('[1]4403Exp'!CH$105:CH$105))</f>
        <v>2.658039</v>
      </c>
      <c r="AK11" s="70">
        <f>(SUM('[1]4403Exp'!CI$47:CI$47)+SUM('[1]4403Exp'!CI$105:CI$105))</f>
        <v>1.6764269999999999</v>
      </c>
      <c r="AL11" s="70">
        <f>(SUM('[1]4403Exp'!CJ$47:CJ$47)+SUM('[1]4403Exp'!CJ$105:CJ$105))</f>
        <v>2.4048080000000001</v>
      </c>
      <c r="AM11" s="70">
        <f>(SUM('[1]4403Exp'!CK$47:CK$47)+SUM('[1]4403Exp'!CK$105:CK$105))</f>
        <v>4.5912959999999998</v>
      </c>
      <c r="AN11" s="70">
        <f>(SUM('[1]4403Exp'!CL$47:CL$47)+SUM('[1]4403Exp'!CL$105:CL$105))</f>
        <v>7.304835999999999</v>
      </c>
      <c r="AO11" s="70">
        <f>(SUM('[1]4403Exp'!CM$47:CM$47)+SUM('[1]4403Exp'!CM$105:CM$105))</f>
        <v>15.019606000000001</v>
      </c>
      <c r="AP11" s="70">
        <f>(SUM('[1]4403Exp'!CN$47:CN$47)+SUM('[1]4403Exp'!CN$105:CN$105))</f>
        <v>22.144252999999996</v>
      </c>
      <c r="AQ11" s="70">
        <f>(SUM('[1]4403Exp'!CO$47:CO$47)+SUM('[1]4403Exp'!CO$105:CO$105))</f>
        <v>18.736195000000002</v>
      </c>
      <c r="AR11" s="70">
        <f>(SUM('[1]4403Exp'!CP$47:CP$47)+SUM('[1]4403Exp'!CP$105:CP$105))</f>
        <v>37.535346999999994</v>
      </c>
      <c r="AS11" s="70">
        <f>(SUM('[1]4403Exp'!CQ$47:CQ$47)+SUM('[1]4403Exp'!CQ$105:CQ$105))</f>
        <v>28.870994999999997</v>
      </c>
      <c r="AT11" s="70">
        <f>(SUM('[1]4403Exp'!CR$47:CR$47)+SUM('[1]4403Exp'!CR$105:CR$105))</f>
        <v>22.791992999999998</v>
      </c>
      <c r="AU11" s="70">
        <f>(SUM('[1]4403Exp'!CS$47:CS$47)+SUM('[1]4403Exp'!CS$105:CS$105))</f>
        <v>23.621944000000003</v>
      </c>
      <c r="AV11" s="70">
        <f>(SUM('[1]4403Exp'!CT$47:CT$47)+SUM('[1]4403Exp'!CT$105:CT$105))</f>
        <v>49.682955</v>
      </c>
      <c r="AW11" s="70">
        <f>(SUM('[1]4403Exp'!CU$47:CU$47)+SUM('[1]4403Exp'!CU$105:CU$105))</f>
        <v>47.667041999999995</v>
      </c>
      <c r="AX11" s="70">
        <f>(SUM('[1]4403Exp'!CV$47:CV$47)+SUM('[1]4403Exp'!CV$105:CV$105))</f>
        <v>56.520923999999987</v>
      </c>
      <c r="AY11" s="70">
        <f>(SUM('[1]4403Exp'!CW$47:CW$47)+SUM('[1]4403Exp'!CW$105:CW$105))</f>
        <v>0</v>
      </c>
      <c r="AZ11" s="70">
        <f>(SUM('[1]4403Exp'!CX$47:CX$47)+SUM('[1]4403Exp'!CX$105:CX$105))</f>
        <v>0</v>
      </c>
      <c r="BA11" s="70">
        <f>(SUM('[1]4403Exp'!CY$47:CY$47)+SUM('[1]4403Exp'!CY$105:CY$105))</f>
        <v>0</v>
      </c>
      <c r="BB11" s="70">
        <f>(SUM('[1]4403Exp'!CZ$47:CZ$47)+SUM('[1]4403Exp'!CZ$105:CZ$105))</f>
        <v>0</v>
      </c>
      <c r="BC11" s="71">
        <f>(SUM('[1]4403Exp'!DA$47:DA$47)+SUM('[1]4403Exp'!DA$105:DA$105))</f>
        <v>0</v>
      </c>
      <c r="BD11" s="165"/>
    </row>
    <row r="12" spans="1:56">
      <c r="B12" s="234" t="s">
        <v>103</v>
      </c>
      <c r="C12" s="19">
        <f>1/$A$2*'[1]4403Exp'!BB$121</f>
        <v>0</v>
      </c>
      <c r="D12" s="11">
        <f>1/$A$2*'[1]4403Exp'!BC$121</f>
        <v>0</v>
      </c>
      <c r="E12" s="11">
        <f>1/$A$2*'[1]4403Exp'!BD$121</f>
        <v>0</v>
      </c>
      <c r="F12" s="11">
        <f>1/$A$2*'[1]4403Exp'!BE$121</f>
        <v>0</v>
      </c>
      <c r="G12" s="11">
        <f>1/$A$2*'[1]4403Exp'!BF$121</f>
        <v>0</v>
      </c>
      <c r="H12" s="11">
        <f>1/$A$2*'[1]4403Exp'!BG$121</f>
        <v>0</v>
      </c>
      <c r="I12" s="11">
        <f>1/$A$2*'[1]4403Exp'!BH$121</f>
        <v>7.7000000000000001E-5</v>
      </c>
      <c r="J12" s="11">
        <f>1/$A$2*'[1]4403Exp'!BI$121</f>
        <v>4.6299999999999998E-4</v>
      </c>
      <c r="K12" s="11">
        <f>1/$A$2*'[1]4403Exp'!BJ$121</f>
        <v>0</v>
      </c>
      <c r="L12" s="11">
        <f>1/$A$2*'[1]4403Exp'!BK$121</f>
        <v>0</v>
      </c>
      <c r="M12" s="11">
        <f>1/$A$2*'[1]4403Exp'!BL$121</f>
        <v>2.1739999999999997E-3</v>
      </c>
      <c r="N12" s="11">
        <f>1/$A$2*'[1]4403Exp'!BM$121</f>
        <v>5.2799999999999993E-4</v>
      </c>
      <c r="O12" s="11">
        <f>1/$A$2*'[1]4403Exp'!BN$121</f>
        <v>3.3909999999999999E-3</v>
      </c>
      <c r="P12" s="11">
        <f>1/$A$2*'[1]4403Exp'!BO$121</f>
        <v>3.9160000000000002E-3</v>
      </c>
      <c r="Q12" s="11">
        <f>1/$A$2*'[1]4403Exp'!BP$121</f>
        <v>5.8978332E-3</v>
      </c>
      <c r="R12" s="11">
        <f>1/$A$2*'[1]4403Exp'!BQ$121</f>
        <v>5.6419999999999994E-3</v>
      </c>
      <c r="S12" s="11">
        <f>1/$A$2*'[1]4403Exp'!BR$121</f>
        <v>3.0019999999999999E-3</v>
      </c>
      <c r="T12" s="11">
        <f>1/$A$2*'[1]4403Exp'!BS$121</f>
        <v>3.8739999999999998E-3</v>
      </c>
      <c r="U12" s="11">
        <f>1/$A$2*'[1]4403Exp'!BT$121</f>
        <v>2.8809999999999999E-3</v>
      </c>
      <c r="V12" s="11">
        <f>1/$A$2*'[1]4403Exp'!BU$121</f>
        <v>1.1319343000000001E-2</v>
      </c>
      <c r="W12" s="11">
        <f>1/$A$2*'[1]4403Exp'!BV$121</f>
        <v>1.3966999999999999E-2</v>
      </c>
      <c r="X12" s="11">
        <f>1/$A$2*'[1]4403Exp'!BW$121</f>
        <v>0</v>
      </c>
      <c r="Y12" s="11">
        <f>1/$A$2*'[1]4403Exp'!BX$121</f>
        <v>0</v>
      </c>
      <c r="Z12" s="11">
        <f>1/$A$2*'[1]4403Exp'!BY$121</f>
        <v>0</v>
      </c>
      <c r="AA12" s="11">
        <f>1/$A$2*'[1]4403Exp'!BZ$121</f>
        <v>0</v>
      </c>
      <c r="AB12" s="11">
        <f>1/$A$2*'[1]4403Exp'!CA$121</f>
        <v>0</v>
      </c>
      <c r="AC12" s="12"/>
      <c r="AD12" s="82">
        <f>'[1]4403Exp'!CB$121</f>
        <v>0</v>
      </c>
      <c r="AE12" s="75">
        <f>'[1]4403Exp'!CC$121</f>
        <v>0</v>
      </c>
      <c r="AF12" s="75">
        <f>'[1]4403Exp'!CD$121</f>
        <v>0</v>
      </c>
      <c r="AG12" s="75">
        <f>'[1]4403Exp'!CE$121</f>
        <v>0</v>
      </c>
      <c r="AH12" s="75">
        <f>'[1]4403Exp'!CF$121</f>
        <v>0</v>
      </c>
      <c r="AI12" s="75">
        <f>'[1]4403Exp'!CG$121</f>
        <v>0</v>
      </c>
      <c r="AJ12" s="75">
        <f>'[1]4403Exp'!CH$121</f>
        <v>4.9000000000000002E-2</v>
      </c>
      <c r="AK12" s="75">
        <f>'[1]4403Exp'!CI$121</f>
        <v>0.27400000000000002</v>
      </c>
      <c r="AL12" s="75">
        <f>'[1]4403Exp'!CJ$121</f>
        <v>0</v>
      </c>
      <c r="AM12" s="75">
        <f>'[1]4403Exp'!CK$121</f>
        <v>0</v>
      </c>
      <c r="AN12" s="75">
        <f>'[1]4403Exp'!CL$121</f>
        <v>1.206</v>
      </c>
      <c r="AO12" s="75">
        <f>'[1]4403Exp'!CM$121</f>
        <v>0.29199999999999998</v>
      </c>
      <c r="AP12" s="75">
        <f>'[1]4403Exp'!CN$121</f>
        <v>1.5780000000000001</v>
      </c>
      <c r="AQ12" s="75">
        <f>'[1]4403Exp'!CO$121</f>
        <v>1.7520000000000002</v>
      </c>
      <c r="AR12" s="75">
        <f>'[1]4403Exp'!CP$121</f>
        <v>1.4841299999999999</v>
      </c>
      <c r="AS12" s="75">
        <f>'[1]4403Exp'!CQ$121</f>
        <v>2.766</v>
      </c>
      <c r="AT12" s="75">
        <f>'[1]4403Exp'!CR$121</f>
        <v>1.502</v>
      </c>
      <c r="AU12" s="75">
        <f>'[1]4403Exp'!CS$121</f>
        <v>1.6830000000000001</v>
      </c>
      <c r="AV12" s="75">
        <f>'[1]4403Exp'!CT$121</f>
        <v>1.222</v>
      </c>
      <c r="AW12" s="75">
        <f>'[1]4403Exp'!CU$121</f>
        <v>2.859909</v>
      </c>
      <c r="AX12" s="75">
        <f>'[1]4403Exp'!CV$121</f>
        <v>4.7250000000000005</v>
      </c>
      <c r="AY12" s="75">
        <f>'[1]4403Exp'!CW$121</f>
        <v>0</v>
      </c>
      <c r="AZ12" s="75">
        <f>'[1]4403Exp'!CX$121</f>
        <v>0</v>
      </c>
      <c r="BA12" s="75">
        <f>'[1]4403Exp'!CY$121</f>
        <v>0</v>
      </c>
      <c r="BB12" s="75">
        <f>'[1]4403Exp'!CZ$121</f>
        <v>0</v>
      </c>
      <c r="BC12" s="76">
        <f>'[1]4403Exp'!DA$121</f>
        <v>0</v>
      </c>
      <c r="BD12" s="165"/>
    </row>
    <row r="13" spans="1:56">
      <c r="B13" s="4" t="s">
        <v>15</v>
      </c>
      <c r="C13" s="19">
        <f>1/$A$2*'[1]4403Exp'!BB$228</f>
        <v>0</v>
      </c>
      <c r="D13" s="11">
        <f>1/$A$2*'[1]4403Exp'!BC$228</f>
        <v>0</v>
      </c>
      <c r="E13" s="11">
        <f>1/$A$2*'[1]4403Exp'!BD$228</f>
        <v>2.42E-4</v>
      </c>
      <c r="F13" s="11">
        <f>1/$A$2*'[1]4403Exp'!BE$228</f>
        <v>6.9999999999999999E-4</v>
      </c>
      <c r="G13" s="11">
        <f>1/$A$2*'[1]4403Exp'!BF$228</f>
        <v>9.0000000000000006E-5</v>
      </c>
      <c r="H13" s="11">
        <f>1/$A$2*'[1]4403Exp'!BG$228</f>
        <v>2.8938E-4</v>
      </c>
      <c r="I13" s="11">
        <f>1/$A$2*'[1]4403Exp'!BH$228</f>
        <v>1.9319999999999998E-4</v>
      </c>
      <c r="J13" s="11">
        <f>1/$A$2*'[1]4403Exp'!BI$228</f>
        <v>0</v>
      </c>
      <c r="K13" s="11">
        <f>1/$A$2*'[1]4403Exp'!BJ$228</f>
        <v>2.6019999999999997E-3</v>
      </c>
      <c r="L13" s="11">
        <f>1/$A$2*'[1]4403Exp'!BK$228</f>
        <v>5.6990000000000001E-3</v>
      </c>
      <c r="M13" s="11">
        <f>1/$A$2*'[1]4403Exp'!BL$228</f>
        <v>9.988003173426992E-3</v>
      </c>
      <c r="N13" s="11">
        <f>1/$A$2*'[1]4403Exp'!BM$228</f>
        <v>7.6889999999999997E-3</v>
      </c>
      <c r="O13" s="11">
        <f>1/$A$2*'[1]4403Exp'!BN$228</f>
        <v>7.4180000000000001E-3</v>
      </c>
      <c r="P13" s="11">
        <f>1/$A$2*'[1]4403Exp'!BO$228</f>
        <v>7.6449999999999999E-3</v>
      </c>
      <c r="Q13" s="11">
        <f>1/$A$2*'[1]4403Exp'!BP$228</f>
        <v>5.7139999999999995E-3</v>
      </c>
      <c r="R13" s="11">
        <f>1/$A$2*'[1]4403Exp'!BQ$228</f>
        <v>1.304E-2</v>
      </c>
      <c r="S13" s="11">
        <f>1/$A$2*'[1]4403Exp'!BR$228</f>
        <v>1.9446999999999999E-2</v>
      </c>
      <c r="T13" s="11">
        <f>1/$A$2*'[1]4403Exp'!BS$228</f>
        <v>5.0599999999999994E-3</v>
      </c>
      <c r="U13" s="11">
        <f>1/$A$2*'[1]4403Exp'!BT$228</f>
        <v>1.2145999999999999E-2</v>
      </c>
      <c r="V13" s="11">
        <f>1/$A$2*'[1]4403Exp'!BU$228</f>
        <v>0</v>
      </c>
      <c r="W13" s="11">
        <f>1/$A$2*'[1]4403Exp'!BV$228</f>
        <v>0</v>
      </c>
      <c r="X13" s="11">
        <f>1/$A$2*'[1]4403Exp'!BW$228</f>
        <v>0</v>
      </c>
      <c r="Y13" s="11">
        <f>1/$A$2*'[1]4403Exp'!BX$228</f>
        <v>0</v>
      </c>
      <c r="Z13" s="11">
        <f>1/$A$2*'[1]4403Exp'!BY$228</f>
        <v>0</v>
      </c>
      <c r="AA13" s="11">
        <f>1/$A$2*'[1]4403Exp'!BZ$228</f>
        <v>0</v>
      </c>
      <c r="AB13" s="11">
        <f>1/$A$2*'[1]4403Exp'!CA$228</f>
        <v>0</v>
      </c>
      <c r="AC13" s="12"/>
      <c r="AD13" s="82">
        <f>'[1]4403Exp'!CB$228</f>
        <v>0</v>
      </c>
      <c r="AE13" s="75">
        <f>'[1]4403Exp'!CC$228</f>
        <v>0</v>
      </c>
      <c r="AF13" s="75">
        <f>'[1]4403Exp'!CD$228</f>
        <v>7.8E-2</v>
      </c>
      <c r="AG13" s="75">
        <f>'[1]4403Exp'!CE$228</f>
        <v>0.17899999999999999</v>
      </c>
      <c r="AH13" s="75">
        <f>'[1]4403Exp'!CF$228</f>
        <v>2.3E-2</v>
      </c>
      <c r="AI13" s="75">
        <f>'[1]4403Exp'!CG$228</f>
        <v>5.9116119752035456E-2</v>
      </c>
      <c r="AJ13" s="75">
        <f>'[1]4403Exp'!CH$228</f>
        <v>4.2976655810275093E-2</v>
      </c>
      <c r="AK13" s="75">
        <f>'[1]4403Exp'!CI$228</f>
        <v>0</v>
      </c>
      <c r="AL13" s="75">
        <f>'[1]4403Exp'!CJ$228</f>
        <v>0.96150867676264173</v>
      </c>
      <c r="AM13" s="75">
        <f>'[1]4403Exp'!CK$228</f>
        <v>2.0351100575549079</v>
      </c>
      <c r="AN13" s="75">
        <f>'[1]4403Exp'!CL$228</f>
        <v>3.1800911884246075</v>
      </c>
      <c r="AO13" s="75">
        <f>'[1]4403Exp'!CM$228</f>
        <v>2.3732655613761064</v>
      </c>
      <c r="AP13" s="75">
        <f>'[1]4403Exp'!CN$228</f>
        <v>2.5049174205268607</v>
      </c>
      <c r="AQ13" s="75">
        <f>'[1]4403Exp'!CO$228</f>
        <v>2.4499999999999997</v>
      </c>
      <c r="AR13" s="75">
        <f>'[1]4403Exp'!CP$228</f>
        <v>2.1070000000000002</v>
      </c>
      <c r="AS13" s="75">
        <f>'[1]4403Exp'!CQ$228</f>
        <v>4.5979999999999999</v>
      </c>
      <c r="AT13" s="75">
        <f>'[1]4403Exp'!CR$228</f>
        <v>6.0854509999999999</v>
      </c>
      <c r="AU13" s="75">
        <f>'[1]4403Exp'!CS$228</f>
        <v>1.649</v>
      </c>
      <c r="AV13" s="75">
        <f>'[1]4403Exp'!CT$228</f>
        <v>4.0860000000000003</v>
      </c>
      <c r="AW13" s="75">
        <f>'[1]4403Exp'!CU$228</f>
        <v>0</v>
      </c>
      <c r="AX13" s="75">
        <f>'[1]4403Exp'!CV$228</f>
        <v>0</v>
      </c>
      <c r="AY13" s="75">
        <f>'[1]4403Exp'!CW$228</f>
        <v>0</v>
      </c>
      <c r="AZ13" s="75">
        <f>'[1]4403Exp'!CX$228</f>
        <v>0</v>
      </c>
      <c r="BA13" s="75">
        <f>'[1]4403Exp'!CY$228</f>
        <v>0</v>
      </c>
      <c r="BB13" s="75">
        <f>'[1]4403Exp'!CZ$228</f>
        <v>0</v>
      </c>
      <c r="BC13" s="76">
        <f>'[1]4403Exp'!DA$228</f>
        <v>0</v>
      </c>
      <c r="BD13" s="165"/>
    </row>
    <row r="14" spans="1:56">
      <c r="B14" s="7" t="s">
        <v>13</v>
      </c>
      <c r="C14" s="103">
        <f t="shared" ref="C14:AB14" si="2">SUM(C10:C10)-SUM(C11:C13)</f>
        <v>0</v>
      </c>
      <c r="D14" s="102">
        <f t="shared" si="2"/>
        <v>0</v>
      </c>
      <c r="E14" s="102">
        <f t="shared" si="2"/>
        <v>0</v>
      </c>
      <c r="F14" s="102">
        <f t="shared" si="2"/>
        <v>0</v>
      </c>
      <c r="G14" s="102">
        <f t="shared" si="2"/>
        <v>1.1308499999999997E-4</v>
      </c>
      <c r="H14" s="102">
        <f t="shared" si="2"/>
        <v>5.4934000000000016E-4</v>
      </c>
      <c r="I14" s="102">
        <f t="shared" si="2"/>
        <v>9.0393333333332535E-5</v>
      </c>
      <c r="J14" s="102">
        <f t="shared" si="2"/>
        <v>1.6887000000000065E-4</v>
      </c>
      <c r="K14" s="102">
        <f t="shared" si="2"/>
        <v>0</v>
      </c>
      <c r="L14" s="102">
        <f t="shared" si="2"/>
        <v>2.0099999999999979E-4</v>
      </c>
      <c r="M14" s="102">
        <f t="shared" si="2"/>
        <v>1.9977439999999819E-4</v>
      </c>
      <c r="N14" s="102">
        <f t="shared" si="2"/>
        <v>3.2355189999999992E-3</v>
      </c>
      <c r="O14" s="102">
        <f t="shared" si="2"/>
        <v>1.8314999999999998E-3</v>
      </c>
      <c r="P14" s="102">
        <f t="shared" si="2"/>
        <v>1.9591290000000039E-3</v>
      </c>
      <c r="Q14" s="102">
        <f t="shared" si="2"/>
        <v>2.658700600000008E-3</v>
      </c>
      <c r="R14" s="102">
        <f t="shared" si="2"/>
        <v>5.3609009000000069E-3</v>
      </c>
      <c r="S14" s="102">
        <f t="shared" si="2"/>
        <v>1.8699999999999967E-3</v>
      </c>
      <c r="T14" s="102">
        <f t="shared" si="2"/>
        <v>2.6968616000000001E-2</v>
      </c>
      <c r="U14" s="102">
        <f t="shared" si="2"/>
        <v>1.2859725999999988E-2</v>
      </c>
      <c r="V14" s="236">
        <f t="shared" si="2"/>
        <v>4.7229999999999772E-3</v>
      </c>
      <c r="W14" s="236">
        <f t="shared" si="2"/>
        <v>7.7299999999999591E-4</v>
      </c>
      <c r="X14" s="236">
        <f t="shared" si="2"/>
        <v>0</v>
      </c>
      <c r="Y14" s="236">
        <f t="shared" si="2"/>
        <v>0</v>
      </c>
      <c r="Z14" s="236">
        <f t="shared" si="2"/>
        <v>0</v>
      </c>
      <c r="AA14" s="236">
        <f t="shared" si="2"/>
        <v>0</v>
      </c>
      <c r="AB14" s="236">
        <f t="shared" si="2"/>
        <v>0</v>
      </c>
      <c r="AC14" s="12"/>
      <c r="AD14" s="77">
        <f t="shared" ref="AD14:BC14" si="3">SUM(AD10:AD10)-SUM(AD11:AD13)</f>
        <v>0</v>
      </c>
      <c r="AE14" s="78">
        <f t="shared" si="3"/>
        <v>0</v>
      </c>
      <c r="AF14" s="78">
        <f t="shared" si="3"/>
        <v>0</v>
      </c>
      <c r="AG14" s="78">
        <f t="shared" si="3"/>
        <v>0</v>
      </c>
      <c r="AH14" s="78">
        <f t="shared" si="3"/>
        <v>4.5233999999999996E-2</v>
      </c>
      <c r="AI14" s="78">
        <f t="shared" si="3"/>
        <v>0.21138416733649978</v>
      </c>
      <c r="AJ14" s="78">
        <f t="shared" si="3"/>
        <v>4.8606456375839269E-2</v>
      </c>
      <c r="AK14" s="78">
        <f t="shared" si="3"/>
        <v>8.5604656831671289E-2</v>
      </c>
      <c r="AL14" s="78">
        <f t="shared" si="3"/>
        <v>0</v>
      </c>
      <c r="AM14" s="78">
        <f t="shared" si="3"/>
        <v>0.12536107229303806</v>
      </c>
      <c r="AN14" s="78">
        <f t="shared" si="3"/>
        <v>0.15022853172888873</v>
      </c>
      <c r="AO14" s="78">
        <f t="shared" si="3"/>
        <v>1.5255428557118478E-2</v>
      </c>
      <c r="AP14" s="78">
        <f t="shared" si="3"/>
        <v>0.45054585017999571</v>
      </c>
      <c r="AQ14" s="78">
        <f t="shared" si="3"/>
        <v>0.52283935111066526</v>
      </c>
      <c r="AR14" s="78">
        <f t="shared" si="3"/>
        <v>4.4893368971970204</v>
      </c>
      <c r="AS14" s="78">
        <f t="shared" si="3"/>
        <v>0.45116274968449943</v>
      </c>
      <c r="AT14" s="78">
        <f t="shared" si="3"/>
        <v>0.76948161131740989</v>
      </c>
      <c r="AU14" s="78">
        <f t="shared" si="3"/>
        <v>10.765614756913994</v>
      </c>
      <c r="AV14" s="78">
        <f t="shared" si="3"/>
        <v>2.6040377307277609</v>
      </c>
      <c r="AW14" s="78">
        <f t="shared" si="3"/>
        <v>1.1725739227981009</v>
      </c>
      <c r="AX14" s="78">
        <f t="shared" si="3"/>
        <v>0.24077445781873763</v>
      </c>
      <c r="AY14" s="78">
        <f t="shared" si="3"/>
        <v>0</v>
      </c>
      <c r="AZ14" s="78">
        <f t="shared" si="3"/>
        <v>0</v>
      </c>
      <c r="BA14" s="78">
        <f t="shared" si="3"/>
        <v>0</v>
      </c>
      <c r="BB14" s="78">
        <f t="shared" si="3"/>
        <v>0</v>
      </c>
      <c r="BC14" s="79">
        <f t="shared" si="3"/>
        <v>0</v>
      </c>
      <c r="BD14" s="165"/>
    </row>
    <row r="15" spans="1:56" ht="17.149999999999999" customHeight="1">
      <c r="B15" s="13" t="s">
        <v>88</v>
      </c>
      <c r="C15" s="24">
        <f>1/$A$2*'[1]4403Exp'!BB$264</f>
        <v>1.6966000000000001E-3</v>
      </c>
      <c r="D15" s="26">
        <f>1/$A$2*'[1]4403Exp'!BC$264</f>
        <v>2.0609999999999995E-3</v>
      </c>
      <c r="E15" s="26">
        <f>1/$A$2*'[1]4403Exp'!BD$264</f>
        <v>3.3108399999999998E-3</v>
      </c>
      <c r="F15" s="26">
        <f>1/$A$2*'[1]4403Exp'!BE$264</f>
        <v>2.6909999999999998E-3</v>
      </c>
      <c r="G15" s="26">
        <f>1/$A$2*'[1]4403Exp'!BF$264</f>
        <v>1.5603799999999999E-3</v>
      </c>
      <c r="H15" s="26">
        <f>1/$A$2*'[1]4403Exp'!BG$264</f>
        <v>1.9059999999999999E-3</v>
      </c>
      <c r="I15" s="26">
        <f>1/$A$2*'[1]4403Exp'!BH$264</f>
        <v>1.9074399999999998E-3</v>
      </c>
      <c r="J15" s="26">
        <f>1/$A$2*'[1]4403Exp'!BI$264</f>
        <v>1.6489999999999999E-3</v>
      </c>
      <c r="K15" s="26">
        <f>1/$A$2*'[1]4403Exp'!BJ$264</f>
        <v>1.286E-3</v>
      </c>
      <c r="L15" s="26">
        <f>1/$A$2*'[1]4403Exp'!BK$264</f>
        <v>7.8459999999999991E-5</v>
      </c>
      <c r="M15" s="26">
        <f>1/$A$2*'[1]4403Exp'!BL$264</f>
        <v>1.0659999999999999E-4</v>
      </c>
      <c r="N15" s="26">
        <f>1/$A$2*'[1]4403Exp'!BM$264</f>
        <v>7.9459999999999988E-5</v>
      </c>
      <c r="O15" s="26">
        <f>1/$A$2*'[1]4403Exp'!BN$264</f>
        <v>9.8159999999999979E-4</v>
      </c>
      <c r="P15" s="26">
        <f>1/$A$2*'[1]4403Exp'!BO$264</f>
        <v>7.7134000000000002E-4</v>
      </c>
      <c r="Q15" s="26">
        <f>1/$A$2*'[1]4403Exp'!BP$264</f>
        <v>5.3499999999999999E-4</v>
      </c>
      <c r="R15" s="26">
        <f>1/$A$2*'[1]4403Exp'!BQ$264</f>
        <v>2.2771840000000002E-3</v>
      </c>
      <c r="S15" s="26">
        <f>1/$A$2*'[1]4403Exp'!BR$264</f>
        <v>1.745E-3</v>
      </c>
      <c r="T15" s="26">
        <f>1/$A$2*'[1]4403Exp'!BS$264</f>
        <v>1.6389999999999998E-3</v>
      </c>
      <c r="U15" s="26">
        <f>1/$A$2*'[1]4403Exp'!BT$264</f>
        <v>1.3598200000000001E-3</v>
      </c>
      <c r="V15" s="26">
        <f>1/$A$2*'[1]4403Exp'!BU$264</f>
        <v>1.4369999999999999E-3</v>
      </c>
      <c r="W15" s="26">
        <f>1/$A$2*'[1]4403Exp'!BV$264</f>
        <v>4.6E-5</v>
      </c>
      <c r="X15" s="26">
        <f>1/$A$2*'[1]4403Exp'!BW$264</f>
        <v>4.6E-5</v>
      </c>
      <c r="Y15" s="26">
        <f>1/$A$2*'[1]4403Exp'!BX$264</f>
        <v>4.6E-5</v>
      </c>
      <c r="Z15" s="26">
        <f>1/$A$2*'[1]4403Exp'!BY$264</f>
        <v>4.6E-5</v>
      </c>
      <c r="AA15" s="26">
        <f>1/$A$2*'[1]4403Exp'!BZ$264</f>
        <v>4.6E-5</v>
      </c>
      <c r="AB15" s="26">
        <f>1/$A$2*'[1]4403Exp'!CA$264</f>
        <v>4.6E-5</v>
      </c>
      <c r="AC15" s="12"/>
      <c r="AD15" s="132">
        <f>'[1]4403Exp'!CB$264</f>
        <v>0.53797963494899992</v>
      </c>
      <c r="AE15" s="67">
        <f>'[1]4403Exp'!CC$264</f>
        <v>0.6324709288</v>
      </c>
      <c r="AF15" s="67">
        <f>'[1]4403Exp'!CD$264</f>
        <v>1.1309517840000001</v>
      </c>
      <c r="AG15" s="67">
        <f>'[1]4403Exp'!CE$264</f>
        <v>1.0568665856000001</v>
      </c>
      <c r="AH15" s="67">
        <f>'[1]4403Exp'!CF$264</f>
        <v>0.55391339250000005</v>
      </c>
      <c r="AI15" s="67">
        <f>'[1]4403Exp'!CG$264</f>
        <v>0.96164078009999998</v>
      </c>
      <c r="AJ15" s="67">
        <f>'[1]4403Exp'!CH$264</f>
        <v>1.2158690492000002</v>
      </c>
      <c r="AK15" s="67">
        <f>'[1]4403Exp'!CI$264</f>
        <v>1.1188200095</v>
      </c>
      <c r="AL15" s="67">
        <f>'[1]4403Exp'!CJ$264</f>
        <v>0.83074755160000013</v>
      </c>
      <c r="AM15" s="67">
        <f>'[1]4403Exp'!CK$264</f>
        <v>3.1681487199999997E-2</v>
      </c>
      <c r="AN15" s="67">
        <f>'[1]4403Exp'!CL$264</f>
        <v>3.8953043100000001E-2</v>
      </c>
      <c r="AO15" s="67">
        <f>'[1]4403Exp'!CM$264</f>
        <v>4.0845455999999995E-2</v>
      </c>
      <c r="AP15" s="67">
        <f>'[1]4403Exp'!CN$264</f>
        <v>0.59905341759999997</v>
      </c>
      <c r="AQ15" s="67">
        <f>'[1]4403Exp'!CO$264</f>
        <v>0.58189506209999997</v>
      </c>
      <c r="AR15" s="67">
        <f>'[1]4403Exp'!CP$264</f>
        <v>0.49643919400000008</v>
      </c>
      <c r="AS15" s="67">
        <f>'[1]4403Exp'!CQ$264</f>
        <v>1.3028214989999998</v>
      </c>
      <c r="AT15" s="67">
        <f>'[1]4403Exp'!CR$264</f>
        <v>1.0433761159000001</v>
      </c>
      <c r="AU15" s="67">
        <f>'[1]4403Exp'!CS$264</f>
        <v>1.9299851285</v>
      </c>
      <c r="AV15" s="67">
        <f>'[1]4403Exp'!CT$264</f>
        <v>0.93732899400000003</v>
      </c>
      <c r="AW15" s="67">
        <f>'[1]4403Exp'!CU$264</f>
        <v>0.81013033600000017</v>
      </c>
      <c r="AX15" s="67">
        <f>'[1]4403Exp'!CV$264</f>
        <v>0.17262522319285717</v>
      </c>
      <c r="AY15" s="67">
        <f>'[1]4403Exp'!CW$264</f>
        <v>0</v>
      </c>
      <c r="AZ15" s="67">
        <f>'[1]4403Exp'!CX$264</f>
        <v>0</v>
      </c>
      <c r="BA15" s="67">
        <f>'[1]4403Exp'!CY$264</f>
        <v>0</v>
      </c>
      <c r="BB15" s="67">
        <f>'[1]4403Exp'!CZ$264</f>
        <v>0</v>
      </c>
      <c r="BC15" s="68">
        <f>'[1]4403Exp'!DA$264</f>
        <v>0</v>
      </c>
      <c r="BD15" s="165"/>
    </row>
    <row r="16" spans="1:56">
      <c r="B16" s="4" t="s">
        <v>33</v>
      </c>
      <c r="C16" s="19">
        <f>1/$A$2*'[1]4403Exp'!BB$160</f>
        <v>1.6746E-3</v>
      </c>
      <c r="D16" s="11">
        <f>1/$A$2*'[1]4403Exp'!BC$160</f>
        <v>1.8089999999999998E-3</v>
      </c>
      <c r="E16" s="11">
        <f>1/$A$2*'[1]4403Exp'!BD$160</f>
        <v>3.2018199999999998E-3</v>
      </c>
      <c r="F16" s="11">
        <f>1/$A$2*'[1]4403Exp'!BE$160</f>
        <v>2.6579999999999998E-3</v>
      </c>
      <c r="G16" s="11">
        <f>1/$A$2*'[1]4403Exp'!BF$160</f>
        <v>1.50238E-3</v>
      </c>
      <c r="H16" s="11">
        <f>1/$A$2*'[1]4403Exp'!BG$160</f>
        <v>1.8209999999999999E-3</v>
      </c>
      <c r="I16" s="11">
        <f>1/$A$2*'[1]4403Exp'!BH$160</f>
        <v>1.8444399999999999E-3</v>
      </c>
      <c r="J16" s="11">
        <f>1/$A$2*'[1]4403Exp'!BI$160</f>
        <v>1.5299999999999999E-3</v>
      </c>
      <c r="K16" s="11">
        <f>1/$A$2*'[1]4403Exp'!BJ$160</f>
        <v>1.137E-3</v>
      </c>
      <c r="L16" s="11">
        <f>1/$A$2*'[1]4403Exp'!BK$160</f>
        <v>6.4459999999999989E-5</v>
      </c>
      <c r="M16" s="11">
        <f>1/$A$2*'[1]4403Exp'!BL$160</f>
        <v>1.0659999999999999E-4</v>
      </c>
      <c r="N16" s="11">
        <f>1/$A$2*'[1]4403Exp'!BM$160</f>
        <v>1.6799999999999996E-6</v>
      </c>
      <c r="O16" s="11">
        <f>1/$A$2*'[1]4403Exp'!BN$160</f>
        <v>8.7859999999999989E-4</v>
      </c>
      <c r="P16" s="11">
        <f>1/$A$2*'[1]4403Exp'!BO$160</f>
        <v>4.0996000000000001E-4</v>
      </c>
      <c r="Q16" s="11">
        <f>1/$A$2*'[1]4403Exp'!BP$160</f>
        <v>0</v>
      </c>
      <c r="R16" s="11">
        <f>1/$A$2*'[1]4403Exp'!BQ$160</f>
        <v>9.7012399999999994E-4</v>
      </c>
      <c r="S16" s="11">
        <f>1/$A$2*'[1]4403Exp'!BR$160</f>
        <v>1.129E-3</v>
      </c>
      <c r="T16" s="11">
        <f>1/$A$2*'[1]4403Exp'!BS$160</f>
        <v>6.96E-4</v>
      </c>
      <c r="U16" s="11">
        <f>1/$A$2*'[1]4403Exp'!BT$160</f>
        <v>9.2699999999999998E-4</v>
      </c>
      <c r="V16" s="11">
        <f>1/$A$2*'[1]4403Exp'!BU$160</f>
        <v>7.85E-4</v>
      </c>
      <c r="W16" s="11">
        <f>1/$A$2*'[1]4403Exp'!BV$160</f>
        <v>0</v>
      </c>
      <c r="X16" s="11">
        <f>1/$A$2*'[1]4403Exp'!BW$160</f>
        <v>0</v>
      </c>
      <c r="Y16" s="11">
        <f>1/$A$2*'[1]4403Exp'!BX$160</f>
        <v>0</v>
      </c>
      <c r="Z16" s="11">
        <f>1/$A$2*'[1]4403Exp'!BY$160</f>
        <v>0</v>
      </c>
      <c r="AA16" s="11">
        <f>1/$A$2*'[1]4403Exp'!BZ$160</f>
        <v>0</v>
      </c>
      <c r="AB16" s="11">
        <f>1/$A$2*'[1]4403Exp'!CA$160</f>
        <v>0</v>
      </c>
      <c r="AC16" s="12"/>
      <c r="AD16" s="82">
        <f>'[1]4403Exp'!CB$160</f>
        <v>0.49708205130899996</v>
      </c>
      <c r="AE16" s="75">
        <f>'[1]4403Exp'!CC$160</f>
        <v>0.50712275279999997</v>
      </c>
      <c r="AF16" s="75">
        <f>'[1]4403Exp'!CD$160</f>
        <v>1.0070885856</v>
      </c>
      <c r="AG16" s="75">
        <f>'[1]4403Exp'!CE$160</f>
        <v>0.96885922560000004</v>
      </c>
      <c r="AH16" s="75">
        <f>'[1]4403Exp'!CF$160</f>
        <v>0.46243102010000003</v>
      </c>
      <c r="AI16" s="75">
        <f>'[1]4403Exp'!CG$160</f>
        <v>0.83833927320000001</v>
      </c>
      <c r="AJ16" s="75">
        <f>'[1]4403Exp'!CH$160</f>
        <v>0.99362533800000008</v>
      </c>
      <c r="AK16" s="75">
        <f>'[1]4403Exp'!CI$160</f>
        <v>0.92590020650000004</v>
      </c>
      <c r="AL16" s="75">
        <f>'[1]4403Exp'!CJ$160</f>
        <v>0.74439394200000009</v>
      </c>
      <c r="AM16" s="75">
        <f>'[1]4403Exp'!CK$160</f>
        <v>2.5052002800000001E-2</v>
      </c>
      <c r="AN16" s="75">
        <f>'[1]4403Exp'!CL$160</f>
        <v>3.8953043100000001E-2</v>
      </c>
      <c r="AO16" s="75">
        <f>'[1]4403Exp'!CM$160</f>
        <v>2.3496960000000001E-3</v>
      </c>
      <c r="AP16" s="75">
        <f>'[1]4403Exp'!CN$160</f>
        <v>0.58077585279999999</v>
      </c>
      <c r="AQ16" s="75">
        <f>'[1]4403Exp'!CO$160</f>
        <v>0.25508152649999999</v>
      </c>
      <c r="AR16" s="75">
        <f>'[1]4403Exp'!CP$160</f>
        <v>0</v>
      </c>
      <c r="AS16" s="75">
        <f>'[1]4403Exp'!CQ$160</f>
        <v>0.56175205449999999</v>
      </c>
      <c r="AT16" s="75">
        <f>'[1]4403Exp'!CR$160</f>
        <v>0.7098051595</v>
      </c>
      <c r="AU16" s="75">
        <f>'[1]4403Exp'!CS$160</f>
        <v>1.2331635745</v>
      </c>
      <c r="AV16" s="75">
        <f>'[1]4403Exp'!CT$160</f>
        <v>0.69615698400000003</v>
      </c>
      <c r="AW16" s="75">
        <f>'[1]4403Exp'!CU$160</f>
        <v>0.34256794600000001</v>
      </c>
      <c r="AX16" s="75">
        <f>'[1]4403Exp'!CV$160</f>
        <v>0.11624737339285715</v>
      </c>
      <c r="AY16" s="75">
        <f>'[1]4403Exp'!CW$160</f>
        <v>0</v>
      </c>
      <c r="AZ16" s="75">
        <f>'[1]4403Exp'!CX$160</f>
        <v>0</v>
      </c>
      <c r="BA16" s="75">
        <f>'[1]4403Exp'!CY$160</f>
        <v>0</v>
      </c>
      <c r="BB16" s="75">
        <f>'[1]4403Exp'!CZ$160</f>
        <v>0</v>
      </c>
      <c r="BC16" s="76">
        <f>'[1]4403Exp'!DA$160</f>
        <v>0</v>
      </c>
      <c r="BD16" s="165"/>
    </row>
    <row r="17" spans="2:56">
      <c r="B17" s="4" t="s">
        <v>13</v>
      </c>
      <c r="C17" s="18">
        <f t="shared" ref="C17:AB17" si="4">SUM(C15:C15)-SUM(C16:C16)</f>
        <v>2.2000000000000101E-5</v>
      </c>
      <c r="D17" s="14">
        <f t="shared" si="4"/>
        <v>2.5199999999999962E-4</v>
      </c>
      <c r="E17" s="14">
        <f t="shared" si="4"/>
        <v>1.0902000000000004E-4</v>
      </c>
      <c r="F17" s="14">
        <f t="shared" si="4"/>
        <v>3.3000000000000043E-5</v>
      </c>
      <c r="G17" s="14">
        <f t="shared" si="4"/>
        <v>5.7999999999999892E-5</v>
      </c>
      <c r="H17" s="14">
        <f t="shared" si="4"/>
        <v>8.5000000000000006E-5</v>
      </c>
      <c r="I17" s="14">
        <f t="shared" si="4"/>
        <v>6.2999999999999905E-5</v>
      </c>
      <c r="J17" s="14">
        <f t="shared" si="4"/>
        <v>1.1899999999999997E-4</v>
      </c>
      <c r="K17" s="14">
        <f t="shared" si="4"/>
        <v>1.4900000000000004E-4</v>
      </c>
      <c r="L17" s="14">
        <f t="shared" si="4"/>
        <v>1.4000000000000001E-5</v>
      </c>
      <c r="M17" s="14">
        <f t="shared" si="4"/>
        <v>0</v>
      </c>
      <c r="N17" s="14">
        <f t="shared" si="4"/>
        <v>7.7779999999999991E-5</v>
      </c>
      <c r="O17" s="14">
        <f t="shared" si="4"/>
        <v>1.029999999999999E-4</v>
      </c>
      <c r="P17" s="14">
        <f t="shared" si="4"/>
        <v>3.6138000000000001E-4</v>
      </c>
      <c r="Q17" s="14">
        <f t="shared" si="4"/>
        <v>5.3499999999999999E-4</v>
      </c>
      <c r="R17" s="14">
        <f t="shared" si="4"/>
        <v>1.3070600000000003E-3</v>
      </c>
      <c r="S17" s="14">
        <f t="shared" si="4"/>
        <v>6.1600000000000001E-4</v>
      </c>
      <c r="T17" s="14">
        <f t="shared" si="4"/>
        <v>9.4299999999999983E-4</v>
      </c>
      <c r="U17" s="14">
        <f t="shared" si="4"/>
        <v>4.328200000000001E-4</v>
      </c>
      <c r="V17" s="14">
        <f t="shared" si="4"/>
        <v>6.5199999999999991E-4</v>
      </c>
      <c r="W17" s="14">
        <f t="shared" si="4"/>
        <v>4.6E-5</v>
      </c>
      <c r="X17" s="14">
        <f t="shared" si="4"/>
        <v>4.6E-5</v>
      </c>
      <c r="Y17" s="14">
        <f t="shared" si="4"/>
        <v>4.6E-5</v>
      </c>
      <c r="Z17" s="14">
        <f t="shared" si="4"/>
        <v>4.6E-5</v>
      </c>
      <c r="AA17" s="14">
        <f t="shared" si="4"/>
        <v>4.6E-5</v>
      </c>
      <c r="AB17" s="14">
        <f t="shared" si="4"/>
        <v>4.6E-5</v>
      </c>
      <c r="AC17" s="100"/>
      <c r="AD17" s="82">
        <f t="shared" ref="AD17:BC17" si="5">SUM(AD15:AD15)-SUM(AD16:AD16)</f>
        <v>4.0897583639999957E-2</v>
      </c>
      <c r="AE17" s="75">
        <f t="shared" si="5"/>
        <v>0.12534817600000003</v>
      </c>
      <c r="AF17" s="75">
        <f t="shared" si="5"/>
        <v>0.12386319840000004</v>
      </c>
      <c r="AG17" s="75">
        <f t="shared" si="5"/>
        <v>8.800736000000009E-2</v>
      </c>
      <c r="AH17" s="75">
        <f t="shared" si="5"/>
        <v>9.1482372400000012E-2</v>
      </c>
      <c r="AI17" s="75">
        <f t="shared" si="5"/>
        <v>0.12330150689999997</v>
      </c>
      <c r="AJ17" s="75">
        <f t="shared" si="5"/>
        <v>0.22224371120000008</v>
      </c>
      <c r="AK17" s="75">
        <f t="shared" si="5"/>
        <v>0.192919803</v>
      </c>
      <c r="AL17" s="75">
        <f t="shared" si="5"/>
        <v>8.6353609600000047E-2</v>
      </c>
      <c r="AM17" s="75">
        <f t="shared" si="5"/>
        <v>6.6294843999999964E-3</v>
      </c>
      <c r="AN17" s="75">
        <f t="shared" si="5"/>
        <v>0</v>
      </c>
      <c r="AO17" s="75">
        <f t="shared" si="5"/>
        <v>3.8495759999999997E-2</v>
      </c>
      <c r="AP17" s="75">
        <f t="shared" si="5"/>
        <v>1.8277564799999979E-2</v>
      </c>
      <c r="AQ17" s="75">
        <f t="shared" si="5"/>
        <v>0.32681353559999998</v>
      </c>
      <c r="AR17" s="75">
        <f t="shared" si="5"/>
        <v>0.49643919400000008</v>
      </c>
      <c r="AS17" s="75">
        <f t="shared" si="5"/>
        <v>0.74106944449999979</v>
      </c>
      <c r="AT17" s="75">
        <f t="shared" si="5"/>
        <v>0.33357095640000012</v>
      </c>
      <c r="AU17" s="75">
        <f t="shared" si="5"/>
        <v>0.69682155400000001</v>
      </c>
      <c r="AV17" s="75">
        <f t="shared" si="5"/>
        <v>0.24117200999999999</v>
      </c>
      <c r="AW17" s="75">
        <f t="shared" si="5"/>
        <v>0.46756239000000016</v>
      </c>
      <c r="AX17" s="75">
        <f t="shared" si="5"/>
        <v>5.6377849800000018E-2</v>
      </c>
      <c r="AY17" s="75">
        <f t="shared" si="5"/>
        <v>0</v>
      </c>
      <c r="AZ17" s="75">
        <f t="shared" si="5"/>
        <v>0</v>
      </c>
      <c r="BA17" s="75">
        <f t="shared" si="5"/>
        <v>0</v>
      </c>
      <c r="BB17" s="75">
        <f t="shared" si="5"/>
        <v>0</v>
      </c>
      <c r="BC17" s="76">
        <f t="shared" si="5"/>
        <v>0</v>
      </c>
      <c r="BD17" s="165"/>
    </row>
    <row r="18" spans="2:56" ht="17.149999999999999" customHeight="1">
      <c r="B18" s="59" t="s">
        <v>50</v>
      </c>
      <c r="C18" s="60">
        <f>1/$A$2*'[1]4403Exp'!BB$272</f>
        <v>0</v>
      </c>
      <c r="D18" s="61">
        <f>1/$A$2*'[1]4403Exp'!BC$272</f>
        <v>0</v>
      </c>
      <c r="E18" s="61">
        <f>1/$A$2*'[1]4403Exp'!BD$272</f>
        <v>0</v>
      </c>
      <c r="F18" s="61">
        <f>1/$A$2*'[1]4403Exp'!BE$272</f>
        <v>0</v>
      </c>
      <c r="G18" s="61">
        <f>1/$A$2*'[1]4403Exp'!BF$272</f>
        <v>0</v>
      </c>
      <c r="H18" s="61">
        <f>1/$A$2*'[1]4403Exp'!BG$272</f>
        <v>0</v>
      </c>
      <c r="I18" s="61">
        <f>1/$A$2*'[1]4403Exp'!BH$272</f>
        <v>0</v>
      </c>
      <c r="J18" s="61">
        <f>1/$A$2*'[1]4403Exp'!BI$272</f>
        <v>0</v>
      </c>
      <c r="K18" s="61">
        <f>1/$A$2*'[1]4403Exp'!BJ$272</f>
        <v>0</v>
      </c>
      <c r="L18" s="61">
        <f>1/$A$2*'[1]4403Exp'!BK$272</f>
        <v>0</v>
      </c>
      <c r="M18" s="61">
        <f>1/$A$2*'[1]4403Exp'!BL$272</f>
        <v>0</v>
      </c>
      <c r="N18" s="61">
        <f>1/$A$2*'[1]4403Exp'!BM$272</f>
        <v>0</v>
      </c>
      <c r="O18" s="61">
        <f>1/$A$2*'[1]4403Exp'!BN$272</f>
        <v>0</v>
      </c>
      <c r="P18" s="61">
        <f>1/$A$2*'[1]4403Exp'!BO$272</f>
        <v>0</v>
      </c>
      <c r="Q18" s="61">
        <f>1/$A$2*'[1]4403Exp'!BP$272</f>
        <v>0</v>
      </c>
      <c r="R18" s="61">
        <f>1/$A$2*'[1]4403Exp'!BQ$272</f>
        <v>0</v>
      </c>
      <c r="S18" s="61">
        <f>1/$A$2*'[1]4403Exp'!BR$272</f>
        <v>0</v>
      </c>
      <c r="T18" s="61">
        <f>1/$A$2*'[1]4403Exp'!BS$272</f>
        <v>0</v>
      </c>
      <c r="U18" s="61">
        <f>1/$A$2*'[1]4403Exp'!BT$272</f>
        <v>0</v>
      </c>
      <c r="V18" s="61">
        <f>1/$A$2*'[1]4403Exp'!BU$272</f>
        <v>0</v>
      </c>
      <c r="W18" s="61">
        <f>1/$A$2*'[1]4403Exp'!BV$272</f>
        <v>0</v>
      </c>
      <c r="X18" s="61">
        <f>1/$A$2*'[1]4403Exp'!BW$272</f>
        <v>0</v>
      </c>
      <c r="Y18" s="61">
        <f>1/$A$2*'[1]4403Exp'!BX$272</f>
        <v>0</v>
      </c>
      <c r="Z18" s="61">
        <f>1/$A$2*'[1]4403Exp'!BY$272</f>
        <v>0</v>
      </c>
      <c r="AA18" s="61">
        <f>1/$A$2*'[1]4403Exp'!BZ$272</f>
        <v>0</v>
      </c>
      <c r="AB18" s="61">
        <f>1/$A$2*'[1]4403Exp'!CA$272</f>
        <v>0</v>
      </c>
      <c r="AC18" s="100"/>
      <c r="AD18" s="133">
        <f>'[1]4403Exp'!CB$272</f>
        <v>0</v>
      </c>
      <c r="AE18" s="80">
        <f>'[1]4403Exp'!CC$272</f>
        <v>0</v>
      </c>
      <c r="AF18" s="80">
        <f>'[1]4403Exp'!CD$272</f>
        <v>0</v>
      </c>
      <c r="AG18" s="80">
        <f>'[1]4403Exp'!CE$272</f>
        <v>0</v>
      </c>
      <c r="AH18" s="80">
        <f>'[1]4403Exp'!CF$272</f>
        <v>0</v>
      </c>
      <c r="AI18" s="80">
        <f>'[1]4403Exp'!CG$272</f>
        <v>0</v>
      </c>
      <c r="AJ18" s="80">
        <f>'[1]4403Exp'!CH$272</f>
        <v>0</v>
      </c>
      <c r="AK18" s="80">
        <f>'[1]4403Exp'!CI$272</f>
        <v>0</v>
      </c>
      <c r="AL18" s="80">
        <f>'[1]4403Exp'!CJ$272</f>
        <v>0</v>
      </c>
      <c r="AM18" s="80">
        <f>'[1]4403Exp'!CK$272</f>
        <v>0</v>
      </c>
      <c r="AN18" s="80">
        <f>'[1]4403Exp'!CL$272</f>
        <v>0</v>
      </c>
      <c r="AO18" s="80">
        <f>'[1]4403Exp'!CM$272</f>
        <v>0</v>
      </c>
      <c r="AP18" s="80">
        <f>'[1]4403Exp'!CN$272</f>
        <v>0</v>
      </c>
      <c r="AQ18" s="80">
        <f>'[1]4403Exp'!CO$272</f>
        <v>0</v>
      </c>
      <c r="AR18" s="80">
        <f>'[1]4403Exp'!CP$272</f>
        <v>0</v>
      </c>
      <c r="AS18" s="80">
        <f>'[1]4403Exp'!CQ$272</f>
        <v>0</v>
      </c>
      <c r="AT18" s="80">
        <f>'[1]4403Exp'!CR$272</f>
        <v>0</v>
      </c>
      <c r="AU18" s="80">
        <f>'[1]4403Exp'!CS$272</f>
        <v>0</v>
      </c>
      <c r="AV18" s="80">
        <f>'[1]4403Exp'!CT$272</f>
        <v>0</v>
      </c>
      <c r="AW18" s="80">
        <f>'[1]4403Exp'!CU$272</f>
        <v>0</v>
      </c>
      <c r="AX18" s="80">
        <f>'[1]4403Exp'!CV$272</f>
        <v>0</v>
      </c>
      <c r="AY18" s="80">
        <f>'[1]4403Exp'!CW$272</f>
        <v>0</v>
      </c>
      <c r="AZ18" s="80">
        <f>'[1]4403Exp'!CX$272</f>
        <v>0</v>
      </c>
      <c r="BA18" s="80">
        <f>'[1]4403Exp'!CY$272</f>
        <v>0</v>
      </c>
      <c r="BB18" s="80">
        <f>'[1]4403Exp'!CZ$272</f>
        <v>0</v>
      </c>
      <c r="BC18" s="81">
        <f>'[1]4403Exp'!DA$272</f>
        <v>0</v>
      </c>
      <c r="BD18" s="165"/>
    </row>
    <row r="19" spans="2:56" ht="17.149999999999999" customHeight="1">
      <c r="B19" s="149" t="s">
        <v>77</v>
      </c>
      <c r="C19" s="150">
        <f t="shared" ref="C19:AB19" si="6">C6-SUM(C7,C8,C9,C10,C15,C18)</f>
        <v>0</v>
      </c>
      <c r="D19" s="151">
        <f t="shared" si="6"/>
        <v>0</v>
      </c>
      <c r="E19" s="151">
        <f t="shared" si="6"/>
        <v>0</v>
      </c>
      <c r="F19" s="151">
        <f t="shared" si="6"/>
        <v>6.6000000000000086E-5</v>
      </c>
      <c r="G19" s="151">
        <f t="shared" si="6"/>
        <v>3.5268649999999936E-4</v>
      </c>
      <c r="H19" s="151">
        <f t="shared" si="6"/>
        <v>1.9237299999999916E-4</v>
      </c>
      <c r="I19" s="151">
        <f t="shared" si="6"/>
        <v>2.499886999999968E-4</v>
      </c>
      <c r="J19" s="151">
        <f t="shared" si="6"/>
        <v>1.3186043999999977E-3</v>
      </c>
      <c r="K19" s="151">
        <f t="shared" si="6"/>
        <v>1.0394434000000011E-3</v>
      </c>
      <c r="L19" s="151">
        <f t="shared" si="6"/>
        <v>1.5058840666666677E-3</v>
      </c>
      <c r="M19" s="151">
        <f t="shared" si="6"/>
        <v>1.5840081333333353E-3</v>
      </c>
      <c r="N19" s="151">
        <f t="shared" si="6"/>
        <v>1.0858412200000028E-2</v>
      </c>
      <c r="O19" s="151">
        <f t="shared" si="6"/>
        <v>2.4866739600000007E-2</v>
      </c>
      <c r="P19" s="151">
        <f t="shared" si="6"/>
        <v>3.6726434666666669E-2</v>
      </c>
      <c r="Q19" s="151">
        <f t="shared" si="6"/>
        <v>6.9124214599999984E-2</v>
      </c>
      <c r="R19" s="151">
        <f t="shared" si="6"/>
        <v>0.10338172560000007</v>
      </c>
      <c r="S19" s="151">
        <f t="shared" si="6"/>
        <v>0.14281778419999999</v>
      </c>
      <c r="T19" s="151">
        <f t="shared" si="6"/>
        <v>0.32487378599999994</v>
      </c>
      <c r="U19" s="151">
        <f t="shared" si="6"/>
        <v>0.30840651699999994</v>
      </c>
      <c r="V19" s="151">
        <f t="shared" si="6"/>
        <v>0.23588936599999999</v>
      </c>
      <c r="W19" s="151">
        <f t="shared" si="6"/>
        <v>0.1365072048666667</v>
      </c>
      <c r="X19" s="151">
        <f t="shared" si="6"/>
        <v>0</v>
      </c>
      <c r="Y19" s="151">
        <f t="shared" si="6"/>
        <v>0</v>
      </c>
      <c r="Z19" s="151">
        <f t="shared" si="6"/>
        <v>0</v>
      </c>
      <c r="AA19" s="151">
        <f t="shared" si="6"/>
        <v>0</v>
      </c>
      <c r="AB19" s="151">
        <f t="shared" si="6"/>
        <v>0</v>
      </c>
      <c r="AC19" s="153"/>
      <c r="AD19" s="154">
        <f t="shared" ref="AD19:BC19" si="7">AD6-SUM(AD7,AD8,AD9,AD10,AD15,AD18)</f>
        <v>0</v>
      </c>
      <c r="AE19" s="155">
        <f t="shared" si="7"/>
        <v>0</v>
      </c>
      <c r="AF19" s="155">
        <f t="shared" si="7"/>
        <v>0</v>
      </c>
      <c r="AG19" s="155">
        <f t="shared" si="7"/>
        <v>1.3335000000000097E-2</v>
      </c>
      <c r="AH19" s="155">
        <f t="shared" si="7"/>
        <v>6.2135499999999899E-2</v>
      </c>
      <c r="AI19" s="155">
        <f t="shared" si="7"/>
        <v>4.7287999999999553E-2</v>
      </c>
      <c r="AJ19" s="155">
        <f t="shared" si="7"/>
        <v>5.8617999999999171E-2</v>
      </c>
      <c r="AK19" s="155">
        <f t="shared" si="7"/>
        <v>0.31835700000000022</v>
      </c>
      <c r="AL19" s="155">
        <f t="shared" si="7"/>
        <v>0.29310800000000015</v>
      </c>
      <c r="AM19" s="155">
        <f t="shared" si="7"/>
        <v>0.42139766666666567</v>
      </c>
      <c r="AN19" s="155">
        <f t="shared" si="7"/>
        <v>0.4962393333333317</v>
      </c>
      <c r="AO19" s="155">
        <f t="shared" si="7"/>
        <v>3.4955220000000047</v>
      </c>
      <c r="AP19" s="155">
        <f t="shared" si="7"/>
        <v>9.5215100000000099</v>
      </c>
      <c r="AQ19" s="155">
        <f t="shared" si="7"/>
        <v>13.810339666666678</v>
      </c>
      <c r="AR19" s="155">
        <f t="shared" si="7"/>
        <v>27.077804333333326</v>
      </c>
      <c r="AS19" s="155">
        <f t="shared" si="7"/>
        <v>40.655933999999988</v>
      </c>
      <c r="AT19" s="155">
        <f t="shared" si="7"/>
        <v>49.737582000000025</v>
      </c>
      <c r="AU19" s="155">
        <f t="shared" si="7"/>
        <v>81.896776000000017</v>
      </c>
      <c r="AV19" s="155">
        <f t="shared" si="7"/>
        <v>88.860030499999993</v>
      </c>
      <c r="AW19" s="155">
        <f t="shared" si="7"/>
        <v>65.069099000000023</v>
      </c>
      <c r="AX19" s="155">
        <f t="shared" si="7"/>
        <v>29.329304999999984</v>
      </c>
      <c r="AY19" s="155">
        <f t="shared" si="7"/>
        <v>0</v>
      </c>
      <c r="AZ19" s="155">
        <f t="shared" si="7"/>
        <v>0</v>
      </c>
      <c r="BA19" s="155">
        <f t="shared" si="7"/>
        <v>0</v>
      </c>
      <c r="BB19" s="155">
        <f t="shared" si="7"/>
        <v>0</v>
      </c>
      <c r="BC19" s="156">
        <f t="shared" si="7"/>
        <v>0</v>
      </c>
      <c r="BD19" s="165"/>
    </row>
    <row r="20" spans="2:56" s="28" customFormat="1">
      <c r="B20" s="239" t="s">
        <v>91</v>
      </c>
      <c r="C20" s="138">
        <f>1/$A$2*'[1]4403Exp'!BB$20</f>
        <v>0</v>
      </c>
      <c r="D20" s="139">
        <f>1/$A$2*'[1]4403Exp'!BC$20</f>
        <v>0</v>
      </c>
      <c r="E20" s="139">
        <f>1/$A$2*'[1]4403Exp'!BD$20</f>
        <v>0</v>
      </c>
      <c r="F20" s="139">
        <f>1/$A$2*'[1]4403Exp'!BE$20</f>
        <v>0</v>
      </c>
      <c r="G20" s="139">
        <f>1/$A$2*'[1]4403Exp'!BF$20</f>
        <v>0</v>
      </c>
      <c r="H20" s="139">
        <f>1/$A$2*'[1]4403Exp'!BG$20</f>
        <v>0</v>
      </c>
      <c r="I20" s="139">
        <f>1/$A$2*'[1]4403Exp'!BH$20</f>
        <v>0</v>
      </c>
      <c r="J20" s="139">
        <f>1/$A$2*'[1]4403Exp'!BI$20</f>
        <v>0</v>
      </c>
      <c r="K20" s="139">
        <f>1/$A$2*'[1]4403Exp'!BJ$20</f>
        <v>0</v>
      </c>
      <c r="L20" s="139">
        <f>1/$A$2*'[1]4403Exp'!BK$20</f>
        <v>9.4884066666666662E-5</v>
      </c>
      <c r="M20" s="139">
        <f>1/$A$2*'[1]4403Exp'!BL$20</f>
        <v>1.8976813333333332E-4</v>
      </c>
      <c r="N20" s="139">
        <f>1/$A$2*'[1]4403Exp'!BM$20</f>
        <v>2.846522E-4</v>
      </c>
      <c r="O20" s="139">
        <f>1/$A$2*'[1]4403Exp'!BN$20</f>
        <v>5.0873960000000001E-4</v>
      </c>
      <c r="P20" s="139">
        <f>1/$A$2*'[1]4403Exp'!BO$20</f>
        <v>0</v>
      </c>
      <c r="Q20" s="139">
        <f>1/$A$2*'[1]4403Exp'!BP$20</f>
        <v>1.2208178599999999E-2</v>
      </c>
      <c r="R20" s="139">
        <f>1/$A$2*'[1]4403Exp'!BQ$20</f>
        <v>2.4416357199999999E-2</v>
      </c>
      <c r="S20" s="139">
        <f>1/$A$2*'[1]4403Exp'!BR$20</f>
        <v>2.4416357199999999E-2</v>
      </c>
      <c r="T20" s="139">
        <f>1/$A$2*'[1]4403Exp'!BS$20</f>
        <v>0</v>
      </c>
      <c r="U20" s="139">
        <f>1/$A$2*'[1]4403Exp'!BT$20</f>
        <v>0</v>
      </c>
      <c r="V20" s="139">
        <f>1/$A$2*'[1]4403Exp'!BU$20</f>
        <v>0</v>
      </c>
      <c r="W20" s="139">
        <f>1/$A$2*'[1]4403Exp'!BV$20</f>
        <v>0</v>
      </c>
      <c r="X20" s="139">
        <f>1/$A$2*'[1]4403Exp'!BW$20</f>
        <v>0</v>
      </c>
      <c r="Y20" s="139">
        <f>1/$A$2*'[1]4403Exp'!BX$20</f>
        <v>0</v>
      </c>
      <c r="Z20" s="139">
        <f>1/$A$2*'[1]4403Exp'!BY$20</f>
        <v>0</v>
      </c>
      <c r="AA20" s="139">
        <f>1/$A$2*'[1]4403Exp'!BZ$20</f>
        <v>0</v>
      </c>
      <c r="AB20" s="139">
        <f>1/$A$2*'[1]4403Exp'!CA$20</f>
        <v>0</v>
      </c>
      <c r="AC20" s="100"/>
      <c r="AD20" s="140">
        <f>'[1]4403Exp'!CB$20</f>
        <v>0</v>
      </c>
      <c r="AE20" s="141">
        <f>'[1]4403Exp'!CC$20</f>
        <v>0</v>
      </c>
      <c r="AF20" s="141">
        <f>'[1]4403Exp'!CD$20</f>
        <v>0</v>
      </c>
      <c r="AG20" s="141">
        <f>'[1]4403Exp'!CE$20</f>
        <v>0</v>
      </c>
      <c r="AH20" s="141">
        <f>'[1]4403Exp'!CF$20</f>
        <v>0</v>
      </c>
      <c r="AI20" s="141">
        <f>'[1]4403Exp'!CG$20</f>
        <v>0</v>
      </c>
      <c r="AJ20" s="141">
        <f>'[1]4403Exp'!CH$20</f>
        <v>0</v>
      </c>
      <c r="AK20" s="141">
        <f>'[1]4403Exp'!CI$20</f>
        <v>0</v>
      </c>
      <c r="AL20" s="141">
        <f>'[1]4403Exp'!CJ$20</f>
        <v>0</v>
      </c>
      <c r="AM20" s="141">
        <f>'[1]4403Exp'!CK$20</f>
        <v>2.0677666666666667E-2</v>
      </c>
      <c r="AN20" s="141">
        <f>'[1]4403Exp'!CL$20</f>
        <v>4.1355333333333334E-2</v>
      </c>
      <c r="AO20" s="141">
        <f>'[1]4403Exp'!CM$20</f>
        <v>6.2032999999999998E-2</v>
      </c>
      <c r="AP20" s="141">
        <f>'[1]4403Exp'!CN$20</f>
        <v>0.238396</v>
      </c>
      <c r="AQ20" s="141">
        <f>'[1]4403Exp'!CO$20</f>
        <v>0</v>
      </c>
      <c r="AR20" s="141">
        <f>'[1]4403Exp'!CP$20</f>
        <v>6.1349809999999998</v>
      </c>
      <c r="AS20" s="141">
        <f>'[1]4403Exp'!CQ$20</f>
        <v>12.269962</v>
      </c>
      <c r="AT20" s="141">
        <f>'[1]4403Exp'!CR$20</f>
        <v>12.269962</v>
      </c>
      <c r="AU20" s="141">
        <f>'[1]4403Exp'!CS$20</f>
        <v>0</v>
      </c>
      <c r="AV20" s="141">
        <f>'[1]4403Exp'!CT$20</f>
        <v>0</v>
      </c>
      <c r="AW20" s="141">
        <f>'[1]4403Exp'!CU$20</f>
        <v>0</v>
      </c>
      <c r="AX20" s="141">
        <f>'[1]4403Exp'!CV$20</f>
        <v>0</v>
      </c>
      <c r="AY20" s="141">
        <f>'[1]4403Exp'!CW$20</f>
        <v>0</v>
      </c>
      <c r="AZ20" s="141">
        <f>'[1]4403Exp'!CX$20</f>
        <v>0</v>
      </c>
      <c r="BA20" s="141">
        <f>'[1]4403Exp'!CY$20</f>
        <v>0</v>
      </c>
      <c r="BB20" s="141">
        <f>'[1]4403Exp'!CZ$20</f>
        <v>0</v>
      </c>
      <c r="BC20" s="142">
        <f>'[1]4403Exp'!DA$20</f>
        <v>0</v>
      </c>
      <c r="BD20" s="165"/>
    </row>
    <row r="21" spans="2:56">
      <c r="B21" s="4" t="s">
        <v>78</v>
      </c>
      <c r="C21" s="19">
        <f>1/$A$2*'[1]4403Exp'!BB$108</f>
        <v>0</v>
      </c>
      <c r="D21" s="11">
        <f>1/$A$2*'[1]4403Exp'!BC$108</f>
        <v>0</v>
      </c>
      <c r="E21" s="11">
        <f>1/$A$2*'[1]4403Exp'!BD$108</f>
        <v>0</v>
      </c>
      <c r="F21" s="11">
        <f>1/$A$2*'[1]4403Exp'!BE$108</f>
        <v>6.5999999999999992E-5</v>
      </c>
      <c r="G21" s="11">
        <f>1/$A$2*'[1]4403Exp'!BF$108</f>
        <v>3.1299999999999996E-4</v>
      </c>
      <c r="H21" s="11">
        <f>1/$A$2*'[1]4403Exp'!BG$108</f>
        <v>7.3999999999999996E-5</v>
      </c>
      <c r="I21" s="11">
        <f>1/$A$2*'[1]4403Exp'!BH$108</f>
        <v>1.7099999999999998E-4</v>
      </c>
      <c r="J21" s="11">
        <f>1/$A$2*'[1]4403Exp'!BI$108</f>
        <v>1.24E-3</v>
      </c>
      <c r="K21" s="11">
        <f>1/$A$2*'[1]4403Exp'!BJ$108</f>
        <v>5.7699999999999993E-4</v>
      </c>
      <c r="L21" s="11">
        <f>1/$A$2*'[1]4403Exp'!BK$108</f>
        <v>1.271E-3</v>
      </c>
      <c r="M21" s="11">
        <f>1/$A$2*'[1]4403Exp'!BL$108</f>
        <v>1.049E-3</v>
      </c>
      <c r="N21" s="11">
        <f>1/$A$2*'[1]4403Exp'!BM$108</f>
        <v>8.5679999999999992E-3</v>
      </c>
      <c r="O21" s="11">
        <f>1/$A$2*'[1]4403Exp'!BN$108</f>
        <v>2.4147999999999999E-2</v>
      </c>
      <c r="P21" s="11">
        <f>1/$A$2*'[1]4403Exp'!BO$108</f>
        <v>3.6701999999999999E-2</v>
      </c>
      <c r="Q21" s="11">
        <f>1/$A$2*'[1]4403Exp'!BP$108</f>
        <v>5.6721000000000001E-2</v>
      </c>
      <c r="R21" s="11">
        <f>1/$A$2*'[1]4403Exp'!BQ$108</f>
        <v>7.8219999999999998E-2</v>
      </c>
      <c r="S21" s="11">
        <f>1/$A$2*'[1]4403Exp'!BR$108</f>
        <v>0.11745999999999999</v>
      </c>
      <c r="T21" s="11">
        <f>1/$A$2*'[1]4403Exp'!BS$108</f>
        <v>0.323660118</v>
      </c>
      <c r="U21" s="11">
        <f>1/$A$2*'[1]4403Exp'!BT$108</f>
        <v>0.30753399999999997</v>
      </c>
      <c r="V21" s="11">
        <f>1/$A$2*'[1]4403Exp'!BU$108</f>
        <v>0.23463199999999998</v>
      </c>
      <c r="W21" s="11">
        <f>1/$A$2*'[1]4403Exp'!BV$108</f>
        <v>0.13650720486666665</v>
      </c>
      <c r="X21" s="11">
        <f>1/$A$2*'[1]4403Exp'!BW$108</f>
        <v>0</v>
      </c>
      <c r="Y21" s="11">
        <f>1/$A$2*'[1]4403Exp'!BX$108</f>
        <v>0</v>
      </c>
      <c r="Z21" s="11">
        <f>1/$A$2*'[1]4403Exp'!BY$108</f>
        <v>0</v>
      </c>
      <c r="AA21" s="11">
        <f>1/$A$2*'[1]4403Exp'!BZ$108</f>
        <v>0</v>
      </c>
      <c r="AB21" s="11">
        <f>1/$A$2*'[1]4403Exp'!CA$108</f>
        <v>0</v>
      </c>
      <c r="AC21" s="100"/>
      <c r="AD21" s="82">
        <f>'[1]4403Exp'!CB$108</f>
        <v>0</v>
      </c>
      <c r="AE21" s="75">
        <f>'[1]4403Exp'!CC$108</f>
        <v>0</v>
      </c>
      <c r="AF21" s="75">
        <f>'[1]4403Exp'!CD$108</f>
        <v>0</v>
      </c>
      <c r="AG21" s="75">
        <f>'[1]4403Exp'!CE$108</f>
        <v>1.3335E-2</v>
      </c>
      <c r="AH21" s="75">
        <f>'[1]4403Exp'!CF$108</f>
        <v>5.3442999999999997E-2</v>
      </c>
      <c r="AI21" s="75">
        <f>'[1]4403Exp'!CG$108</f>
        <v>2.4067999999999999E-2</v>
      </c>
      <c r="AJ21" s="75">
        <f>'[1]4403Exp'!CH$108</f>
        <v>4.0682999999999997E-2</v>
      </c>
      <c r="AK21" s="75">
        <f>'[1]4403Exp'!CI$108</f>
        <v>0.29855299999999996</v>
      </c>
      <c r="AL21" s="75">
        <f>'[1]4403Exp'!CJ$108</f>
        <v>0.166351</v>
      </c>
      <c r="AM21" s="75">
        <f>'[1]4403Exp'!CK$108</f>
        <v>0.36363899999999999</v>
      </c>
      <c r="AN21" s="75">
        <f>'[1]4403Exp'!CL$108</f>
        <v>0.338312</v>
      </c>
      <c r="AO21" s="75">
        <f>'[1]4403Exp'!CM$108</f>
        <v>2.9993369999999997</v>
      </c>
      <c r="AP21" s="75">
        <f>'[1]4403Exp'!CN$108</f>
        <v>9.1980120000000003</v>
      </c>
      <c r="AQ21" s="75">
        <f>'[1]4403Exp'!CO$108</f>
        <v>13.805911</v>
      </c>
      <c r="AR21" s="75">
        <f>'[1]4403Exp'!CP$108</f>
        <v>20.883094999999997</v>
      </c>
      <c r="AS21" s="75">
        <f>'[1]4403Exp'!CQ$108</f>
        <v>28.105004999999998</v>
      </c>
      <c r="AT21" s="75">
        <f>'[1]4403Exp'!CR$108</f>
        <v>37.182293999999999</v>
      </c>
      <c r="AU21" s="75">
        <f>'[1]4403Exp'!CS$108</f>
        <v>81.631005000000002</v>
      </c>
      <c r="AV21" s="75">
        <f>'[1]4403Exp'!CT$108</f>
        <v>88.713674999999995</v>
      </c>
      <c r="AW21" s="75">
        <f>'[1]4403Exp'!CU$108</f>
        <v>64.789864999999992</v>
      </c>
      <c r="AX21" s="75">
        <f>'[1]4403Exp'!CV$108</f>
        <v>29.329304999999998</v>
      </c>
      <c r="AY21" s="75">
        <f>'[1]4403Exp'!CW$108</f>
        <v>0</v>
      </c>
      <c r="AZ21" s="75">
        <f>'[1]4403Exp'!CX$108</f>
        <v>0</v>
      </c>
      <c r="BA21" s="75">
        <f>'[1]4403Exp'!CY$108</f>
        <v>0</v>
      </c>
      <c r="BB21" s="75">
        <f>'[1]4403Exp'!CZ$108</f>
        <v>0</v>
      </c>
      <c r="BC21" s="76">
        <f>'[1]4403Exp'!DA$108</f>
        <v>0</v>
      </c>
      <c r="BD21" s="165"/>
    </row>
    <row r="22" spans="2:56" ht="13" thickBot="1">
      <c r="B22" s="5" t="s">
        <v>13</v>
      </c>
      <c r="C22" s="143">
        <f t="shared" ref="C22:AB22" si="8">SUM(C19:C19)-SUM(C20:C21)</f>
        <v>0</v>
      </c>
      <c r="D22" s="144">
        <f t="shared" si="8"/>
        <v>0</v>
      </c>
      <c r="E22" s="144">
        <f t="shared" si="8"/>
        <v>0</v>
      </c>
      <c r="F22" s="144">
        <f t="shared" si="8"/>
        <v>0</v>
      </c>
      <c r="G22" s="144">
        <f t="shared" si="8"/>
        <v>3.9686499999999397E-5</v>
      </c>
      <c r="H22" s="144">
        <f t="shared" si="8"/>
        <v>1.1837299999999916E-4</v>
      </c>
      <c r="I22" s="144">
        <f t="shared" si="8"/>
        <v>7.898869999999682E-5</v>
      </c>
      <c r="J22" s="144">
        <f t="shared" si="8"/>
        <v>7.8604399999997665E-5</v>
      </c>
      <c r="K22" s="144">
        <f t="shared" si="8"/>
        <v>4.6244340000000121E-4</v>
      </c>
      <c r="L22" s="144">
        <f t="shared" si="8"/>
        <v>1.4000000000000102E-4</v>
      </c>
      <c r="M22" s="144">
        <f t="shared" si="8"/>
        <v>3.4524000000000186E-4</v>
      </c>
      <c r="N22" s="144">
        <f t="shared" si="8"/>
        <v>2.0057600000000283E-3</v>
      </c>
      <c r="O22" s="144">
        <f t="shared" si="8"/>
        <v>2.1000000000000879E-4</v>
      </c>
      <c r="P22" s="144">
        <f t="shared" si="8"/>
        <v>2.4434666666670046E-5</v>
      </c>
      <c r="Q22" s="144">
        <f t="shared" si="8"/>
        <v>1.9503599999998178E-4</v>
      </c>
      <c r="R22" s="144">
        <f t="shared" si="8"/>
        <v>7.4536840000007099E-4</v>
      </c>
      <c r="S22" s="144">
        <f t="shared" si="8"/>
        <v>9.4142699999999468E-4</v>
      </c>
      <c r="T22" s="144">
        <f t="shared" si="8"/>
        <v>1.2136679999999456E-3</v>
      </c>
      <c r="U22" s="144">
        <f t="shared" si="8"/>
        <v>8.7251699999996157E-4</v>
      </c>
      <c r="V22" s="144">
        <f t="shared" si="8"/>
        <v>1.2573660000000098E-3</v>
      </c>
      <c r="W22" s="144">
        <f t="shared" si="8"/>
        <v>0</v>
      </c>
      <c r="X22" s="144">
        <f t="shared" si="8"/>
        <v>0</v>
      </c>
      <c r="Y22" s="144">
        <f t="shared" si="8"/>
        <v>0</v>
      </c>
      <c r="Z22" s="144">
        <f t="shared" si="8"/>
        <v>0</v>
      </c>
      <c r="AA22" s="144">
        <f t="shared" si="8"/>
        <v>0</v>
      </c>
      <c r="AB22" s="144">
        <f t="shared" si="8"/>
        <v>0</v>
      </c>
      <c r="AC22" s="145"/>
      <c r="AD22" s="146">
        <f t="shared" ref="AD22:BC22" si="9">SUM(AD19:AD19)-SUM(AD20:AD21)</f>
        <v>0</v>
      </c>
      <c r="AE22" s="147">
        <f t="shared" si="9"/>
        <v>0</v>
      </c>
      <c r="AF22" s="147">
        <f t="shared" si="9"/>
        <v>0</v>
      </c>
      <c r="AG22" s="147">
        <f t="shared" si="9"/>
        <v>9.7144514654701197E-17</v>
      </c>
      <c r="AH22" s="147">
        <f t="shared" si="9"/>
        <v>8.6924999999999017E-3</v>
      </c>
      <c r="AI22" s="147">
        <f t="shared" si="9"/>
        <v>2.3219999999999553E-2</v>
      </c>
      <c r="AJ22" s="147">
        <f t="shared" si="9"/>
        <v>1.7934999999999174E-2</v>
      </c>
      <c r="AK22" s="147">
        <f t="shared" si="9"/>
        <v>1.9804000000000266E-2</v>
      </c>
      <c r="AL22" s="147">
        <f t="shared" si="9"/>
        <v>0.12675700000000015</v>
      </c>
      <c r="AM22" s="147">
        <f t="shared" si="9"/>
        <v>3.7080999999999031E-2</v>
      </c>
      <c r="AN22" s="147">
        <f t="shared" si="9"/>
        <v>0.11657199999999834</v>
      </c>
      <c r="AO22" s="147">
        <f t="shared" si="9"/>
        <v>0.43415200000000498</v>
      </c>
      <c r="AP22" s="147">
        <f t="shared" si="9"/>
        <v>8.5102000000009781E-2</v>
      </c>
      <c r="AQ22" s="147">
        <f t="shared" si="9"/>
        <v>4.4286666666781827E-3</v>
      </c>
      <c r="AR22" s="147">
        <f t="shared" si="9"/>
        <v>5.972833333332872E-2</v>
      </c>
      <c r="AS22" s="147">
        <f t="shared" si="9"/>
        <v>0.28096699999998975</v>
      </c>
      <c r="AT22" s="147">
        <f t="shared" si="9"/>
        <v>0.28532600000002617</v>
      </c>
      <c r="AU22" s="147">
        <f t="shared" si="9"/>
        <v>0.26577100000001508</v>
      </c>
      <c r="AV22" s="147">
        <f t="shared" si="9"/>
        <v>0.14635549999999853</v>
      </c>
      <c r="AW22" s="147">
        <f t="shared" si="9"/>
        <v>0.27923400000003085</v>
      </c>
      <c r="AX22" s="147">
        <f t="shared" si="9"/>
        <v>0</v>
      </c>
      <c r="AY22" s="147">
        <f t="shared" si="9"/>
        <v>0</v>
      </c>
      <c r="AZ22" s="147">
        <f t="shared" si="9"/>
        <v>0</v>
      </c>
      <c r="BA22" s="147">
        <f t="shared" si="9"/>
        <v>0</v>
      </c>
      <c r="BB22" s="147">
        <f t="shared" si="9"/>
        <v>0</v>
      </c>
      <c r="BC22" s="148">
        <f t="shared" si="9"/>
        <v>0</v>
      </c>
      <c r="BD22" s="165"/>
    </row>
    <row r="23" spans="2:56" ht="13" thickTop="1">
      <c r="AD23" s="27"/>
      <c r="AE23" s="27"/>
      <c r="AF23" s="27"/>
      <c r="AG23" s="27"/>
      <c r="AH23" s="27"/>
      <c r="AI23" s="27"/>
      <c r="AJ23" s="27"/>
      <c r="AK23" s="27"/>
      <c r="AL23" s="27"/>
      <c r="AM23" s="27"/>
      <c r="AN23" s="27"/>
      <c r="AO23" s="27"/>
      <c r="AP23" s="27"/>
      <c r="AQ23" s="27"/>
      <c r="AR23" s="27"/>
      <c r="AS23" s="27"/>
      <c r="AT23" s="27"/>
      <c r="AU23" s="27"/>
      <c r="AV23" s="27"/>
      <c r="AW23" s="27"/>
      <c r="AX23" s="27"/>
      <c r="AY23" s="27"/>
      <c r="AZ23" s="27"/>
      <c r="BA23" s="27"/>
      <c r="BB23" s="27"/>
      <c r="BC23" s="27"/>
    </row>
    <row r="24" spans="2:56">
      <c r="C24" s="283" t="s">
        <v>97</v>
      </c>
      <c r="D24" s="283"/>
      <c r="E24" s="283"/>
      <c r="F24" s="283"/>
      <c r="G24" s="283"/>
      <c r="H24" s="283"/>
      <c r="I24" s="283"/>
      <c r="J24" s="283"/>
      <c r="K24" s="283"/>
      <c r="L24" s="283"/>
      <c r="M24" s="283"/>
      <c r="N24" s="283"/>
      <c r="O24" s="283"/>
      <c r="P24" s="283"/>
      <c r="Q24" s="283"/>
      <c r="R24" s="283"/>
      <c r="S24" s="283"/>
      <c r="T24" s="283"/>
      <c r="U24" s="283"/>
      <c r="V24" s="283"/>
      <c r="W24" s="283"/>
      <c r="X24" s="283"/>
      <c r="Y24" s="283"/>
      <c r="Z24" s="283"/>
      <c r="AA24" s="283"/>
      <c r="AB24" s="283"/>
      <c r="AD24" s="283" t="s">
        <v>101</v>
      </c>
      <c r="AE24" s="283"/>
      <c r="AF24" s="283"/>
      <c r="AG24" s="283"/>
      <c r="AH24" s="283"/>
      <c r="AI24" s="283"/>
      <c r="AJ24" s="283"/>
      <c r="AK24" s="283"/>
      <c r="AL24" s="283"/>
      <c r="AM24" s="283"/>
      <c r="AN24" s="283"/>
      <c r="AO24" s="283"/>
      <c r="AP24" s="283"/>
      <c r="AQ24" s="283"/>
      <c r="AR24" s="283"/>
      <c r="AS24" s="283"/>
      <c r="AT24" s="283"/>
      <c r="AU24" s="283"/>
      <c r="AV24" s="283"/>
      <c r="AW24" s="283"/>
      <c r="AX24" s="283"/>
      <c r="AY24" s="283"/>
      <c r="AZ24" s="283"/>
      <c r="BA24" s="283"/>
      <c r="BB24" s="283"/>
      <c r="BC24" s="283"/>
    </row>
    <row r="25" spans="2:56" ht="13">
      <c r="B25" s="218" t="s">
        <v>92</v>
      </c>
      <c r="C25" s="219">
        <f t="shared" ref="C25:AB25" si="10">C$5</f>
        <v>2000</v>
      </c>
      <c r="D25" s="219">
        <f t="shared" si="10"/>
        <v>2001</v>
      </c>
      <c r="E25" s="219">
        <f t="shared" si="10"/>
        <v>2002</v>
      </c>
      <c r="F25" s="219">
        <f t="shared" si="10"/>
        <v>2003</v>
      </c>
      <c r="G25" s="219">
        <f t="shared" si="10"/>
        <v>2004</v>
      </c>
      <c r="H25" s="219">
        <f t="shared" si="10"/>
        <v>2005</v>
      </c>
      <c r="I25" s="219">
        <f t="shared" si="10"/>
        <v>2006</v>
      </c>
      <c r="J25" s="219">
        <f t="shared" si="10"/>
        <v>2007</v>
      </c>
      <c r="K25" s="219">
        <f t="shared" si="10"/>
        <v>2008</v>
      </c>
      <c r="L25" s="219">
        <f t="shared" si="10"/>
        <v>2009</v>
      </c>
      <c r="M25" s="219">
        <f t="shared" si="10"/>
        <v>2010</v>
      </c>
      <c r="N25" s="219">
        <f t="shared" si="10"/>
        <v>2011</v>
      </c>
      <c r="O25" s="219">
        <f t="shared" si="10"/>
        <v>2012</v>
      </c>
      <c r="P25" s="219">
        <f t="shared" si="10"/>
        <v>2013</v>
      </c>
      <c r="Q25" s="219">
        <f t="shared" si="10"/>
        <v>2014</v>
      </c>
      <c r="R25" s="219">
        <f t="shared" si="10"/>
        <v>2015</v>
      </c>
      <c r="S25" s="219">
        <f t="shared" si="10"/>
        <v>2016</v>
      </c>
      <c r="T25" s="219">
        <f t="shared" si="10"/>
        <v>2017</v>
      </c>
      <c r="U25" s="219">
        <f t="shared" si="10"/>
        <v>2018</v>
      </c>
      <c r="V25" s="219">
        <f t="shared" si="10"/>
        <v>2019</v>
      </c>
      <c r="W25" s="219">
        <f t="shared" si="10"/>
        <v>2020</v>
      </c>
      <c r="X25" s="219">
        <f t="shared" si="10"/>
        <v>2021</v>
      </c>
      <c r="Y25" s="219">
        <f t="shared" si="10"/>
        <v>2022</v>
      </c>
      <c r="Z25" s="219">
        <f t="shared" si="10"/>
        <v>2023</v>
      </c>
      <c r="AA25" s="219">
        <f t="shared" si="10"/>
        <v>2024</v>
      </c>
      <c r="AB25" s="219">
        <f t="shared" si="10"/>
        <v>2025</v>
      </c>
      <c r="AC25" s="220"/>
      <c r="AD25" s="219">
        <f t="shared" ref="AD25:BC25" si="11">AD$5</f>
        <v>2000</v>
      </c>
      <c r="AE25" s="219">
        <f t="shared" si="11"/>
        <v>2001</v>
      </c>
      <c r="AF25" s="219">
        <f t="shared" si="11"/>
        <v>2002</v>
      </c>
      <c r="AG25" s="219">
        <f t="shared" si="11"/>
        <v>2003</v>
      </c>
      <c r="AH25" s="219">
        <f t="shared" si="11"/>
        <v>2004</v>
      </c>
      <c r="AI25" s="219">
        <f t="shared" si="11"/>
        <v>2005</v>
      </c>
      <c r="AJ25" s="219">
        <f t="shared" si="11"/>
        <v>2006</v>
      </c>
      <c r="AK25" s="219">
        <f t="shared" si="11"/>
        <v>2007</v>
      </c>
      <c r="AL25" s="219">
        <f t="shared" si="11"/>
        <v>2008</v>
      </c>
      <c r="AM25" s="219">
        <f t="shared" si="11"/>
        <v>2009</v>
      </c>
      <c r="AN25" s="219">
        <f t="shared" si="11"/>
        <v>2010</v>
      </c>
      <c r="AO25" s="219">
        <f t="shared" si="11"/>
        <v>2011</v>
      </c>
      <c r="AP25" s="219">
        <f t="shared" si="11"/>
        <v>2012</v>
      </c>
      <c r="AQ25" s="219">
        <f t="shared" si="11"/>
        <v>2013</v>
      </c>
      <c r="AR25" s="219">
        <f t="shared" si="11"/>
        <v>2014</v>
      </c>
      <c r="AS25" s="219">
        <f t="shared" si="11"/>
        <v>2015</v>
      </c>
      <c r="AT25" s="219">
        <f t="shared" si="11"/>
        <v>2016</v>
      </c>
      <c r="AU25" s="219">
        <f t="shared" si="11"/>
        <v>2017</v>
      </c>
      <c r="AV25" s="219">
        <f t="shared" si="11"/>
        <v>2018</v>
      </c>
      <c r="AW25" s="219">
        <f t="shared" si="11"/>
        <v>2019</v>
      </c>
      <c r="AX25" s="219">
        <f t="shared" si="11"/>
        <v>2020</v>
      </c>
      <c r="AY25" s="219">
        <f t="shared" si="11"/>
        <v>2021</v>
      </c>
      <c r="AZ25" s="219">
        <f t="shared" si="11"/>
        <v>2022</v>
      </c>
      <c r="BA25" s="219">
        <f t="shared" si="11"/>
        <v>2023</v>
      </c>
      <c r="BB25" s="219">
        <f t="shared" si="11"/>
        <v>2024</v>
      </c>
      <c r="BC25" s="219">
        <f t="shared" si="11"/>
        <v>2025</v>
      </c>
    </row>
    <row r="26" spans="2:56">
      <c r="B26" s="221" t="s">
        <v>95</v>
      </c>
      <c r="C26" s="223">
        <f>SUM(C27:C28)</f>
        <v>0</v>
      </c>
      <c r="D26" s="223">
        <f t="shared" ref="D26:AB26" si="12">SUM(D27:D28)</f>
        <v>1.8631999999999999E-2</v>
      </c>
      <c r="E26" s="223">
        <f t="shared" si="12"/>
        <v>5.842E-3</v>
      </c>
      <c r="F26" s="223">
        <f t="shared" si="12"/>
        <v>5.8E-4</v>
      </c>
      <c r="G26" s="223">
        <f t="shared" si="12"/>
        <v>5.5999999999999995E-4</v>
      </c>
      <c r="H26" s="223">
        <f t="shared" si="12"/>
        <v>3.339E-3</v>
      </c>
      <c r="I26" s="223">
        <f t="shared" si="12"/>
        <v>8.7085833333333321E-3</v>
      </c>
      <c r="J26" s="223">
        <f t="shared" si="12"/>
        <v>6.4859999999999996E-3</v>
      </c>
      <c r="K26" s="223">
        <f t="shared" si="12"/>
        <v>6.4109999999999992E-3</v>
      </c>
      <c r="L26" s="223">
        <f t="shared" si="12"/>
        <v>3.6993460000000001E-3</v>
      </c>
      <c r="M26" s="223">
        <f t="shared" si="12"/>
        <v>2.1615213199999997E-2</v>
      </c>
      <c r="N26" s="223">
        <f t="shared" si="12"/>
        <v>8.4385436799999991E-2</v>
      </c>
      <c r="O26" s="223">
        <f t="shared" si="12"/>
        <v>9.5939471599999993E-2</v>
      </c>
      <c r="P26" s="223">
        <f t="shared" si="12"/>
        <v>8.2612524399999998E-2</v>
      </c>
      <c r="Q26" s="223">
        <f t="shared" si="12"/>
        <v>0.1113584374</v>
      </c>
      <c r="R26" s="223">
        <f t="shared" si="12"/>
        <v>0.11622744005000001</v>
      </c>
      <c r="S26" s="223">
        <f t="shared" si="12"/>
        <v>0.1210964427</v>
      </c>
      <c r="T26" s="223">
        <f t="shared" si="12"/>
        <v>0.16772374360000003</v>
      </c>
      <c r="U26" s="223">
        <f t="shared" si="12"/>
        <v>0.18452889559999999</v>
      </c>
      <c r="V26" s="217">
        <f t="shared" si="12"/>
        <v>256.34058379999999</v>
      </c>
      <c r="W26" s="217">
        <f t="shared" si="12"/>
        <v>0</v>
      </c>
      <c r="X26" s="217">
        <f t="shared" si="12"/>
        <v>0</v>
      </c>
      <c r="Y26" s="217">
        <f t="shared" si="12"/>
        <v>0</v>
      </c>
      <c r="Z26" s="217">
        <f t="shared" si="12"/>
        <v>0</v>
      </c>
      <c r="AA26" s="217">
        <f t="shared" si="12"/>
        <v>0</v>
      </c>
      <c r="AB26" s="217">
        <f t="shared" si="12"/>
        <v>0</v>
      </c>
      <c r="AC26" s="217"/>
      <c r="AD26" s="217">
        <f>SUM(AD27:AD28)</f>
        <v>0</v>
      </c>
      <c r="AE26" s="217">
        <f t="shared" ref="AE26" si="13">SUM(AE27:AE28)</f>
        <v>2.5709579999999996</v>
      </c>
      <c r="AF26" s="217">
        <f t="shared" ref="AF26" si="14">SUM(AF27:AF28)</f>
        <v>0.768154</v>
      </c>
      <c r="AG26" s="217">
        <f t="shared" ref="AG26" si="15">SUM(AG27:AG28)</f>
        <v>9.8202999999999985E-2</v>
      </c>
      <c r="AH26" s="217">
        <f t="shared" ref="AH26" si="16">SUM(AH27:AH28)</f>
        <v>0.13613599999999998</v>
      </c>
      <c r="AI26" s="217">
        <f t="shared" ref="AI26" si="17">SUM(AI27:AI28)</f>
        <v>0.97270199999999996</v>
      </c>
      <c r="AJ26" s="217">
        <f t="shared" ref="AJ26" si="18">SUM(AJ27:AJ28)</f>
        <v>2.668895</v>
      </c>
      <c r="AK26" s="217">
        <f t="shared" ref="AK26" si="19">SUM(AK27:AK28)</f>
        <v>1.7055009999999999</v>
      </c>
      <c r="AL26" s="217">
        <f t="shared" ref="AL26" si="20">SUM(AL27:AL28)</f>
        <v>2.5493879999999995</v>
      </c>
      <c r="AM26" s="217">
        <f t="shared" ref="AM26" si="21">SUM(AM27:AM28)</f>
        <v>0.384216</v>
      </c>
      <c r="AN26" s="217">
        <f t="shared" ref="AN26" si="22">SUM(AN27:AN28)</f>
        <v>2.1088689999999999</v>
      </c>
      <c r="AO26" s="217">
        <f t="shared" ref="AO26" si="23">SUM(AO27:AO28)</f>
        <v>6.508832</v>
      </c>
      <c r="AP26" s="217">
        <f t="shared" ref="AP26" si="24">SUM(AP27:AP28)</f>
        <v>6.1271799999999992</v>
      </c>
      <c r="AQ26" s="217">
        <f t="shared" ref="AQ26" si="25">SUM(AQ27:AQ28)</f>
        <v>8.3352060000000012</v>
      </c>
      <c r="AR26" s="217">
        <f t="shared" ref="AR26" si="26">SUM(AR27:AR28)</f>
        <v>12.247237999999999</v>
      </c>
      <c r="AS26" s="217">
        <f t="shared" ref="AS26" si="27">SUM(AS27:AS28)</f>
        <v>10.888175499999999</v>
      </c>
      <c r="AT26" s="217">
        <f t="shared" ref="AT26" si="28">SUM(AT27:AT28)</f>
        <v>9.5291129999999988</v>
      </c>
      <c r="AU26" s="217">
        <f t="shared" ref="AU26" si="29">SUM(AU27:AU28)</f>
        <v>12.373624999999999</v>
      </c>
      <c r="AV26" s="217">
        <f t="shared" ref="AV26" si="30">SUM(AV27:AV28)</f>
        <v>18.031922999999999</v>
      </c>
      <c r="AW26" s="217">
        <f t="shared" ref="AW26" si="31">SUM(AW27:AW28)</f>
        <v>25.116258999999999</v>
      </c>
      <c r="AX26" s="217">
        <f t="shared" ref="AX26" si="32">SUM(AX27:AX28)</f>
        <v>0</v>
      </c>
      <c r="AY26" s="217">
        <f t="shared" ref="AY26" si="33">SUM(AY27:AY28)</f>
        <v>0</v>
      </c>
      <c r="AZ26" s="217">
        <f t="shared" ref="AZ26" si="34">SUM(AZ27:AZ28)</f>
        <v>0</v>
      </c>
      <c r="BA26" s="217">
        <f t="shared" ref="BA26" si="35">SUM(BA27:BA28)</f>
        <v>0</v>
      </c>
      <c r="BB26" s="217">
        <f t="shared" ref="BB26" si="36">SUM(BB27:BB28)</f>
        <v>0</v>
      </c>
      <c r="BC26" s="217">
        <f t="shared" ref="BC26" si="37">SUM(BC27:BC28)</f>
        <v>0</v>
      </c>
      <c r="BD26" s="217"/>
    </row>
    <row r="27" spans="2:56" hidden="1">
      <c r="B27" s="221" t="s">
        <v>95</v>
      </c>
      <c r="C27" s="223">
        <f>1/$A$1*'[1]4403Exp'!B$47</f>
        <v>0</v>
      </c>
      <c r="D27" s="223">
        <f>1/$A$1*'[1]4403Exp'!C$47</f>
        <v>1.8631999999999999E-2</v>
      </c>
      <c r="E27" s="223">
        <f>1/$A$1*'[1]4403Exp'!D$47</f>
        <v>5.842E-3</v>
      </c>
      <c r="F27" s="223">
        <f>1/$A$1*'[1]4403Exp'!E$47</f>
        <v>5.8E-4</v>
      </c>
      <c r="G27" s="223">
        <f>1/$A$1*'[1]4403Exp'!F$47</f>
        <v>5.5999999999999995E-4</v>
      </c>
      <c r="H27" s="223">
        <f>1/$A$1*'[1]4403Exp'!G$47</f>
        <v>3.339E-3</v>
      </c>
      <c r="I27" s="223">
        <f>1/$A$1*'[1]4403Exp'!H$47</f>
        <v>8.7085833333333321E-3</v>
      </c>
      <c r="J27" s="223">
        <f>1/$A$1*'[1]4403Exp'!I$47</f>
        <v>6.3839999999999999E-3</v>
      </c>
      <c r="K27" s="223">
        <f>1/$A$1*'[1]4403Exp'!J$47</f>
        <v>6.1449999999999994E-3</v>
      </c>
      <c r="L27" s="223">
        <f>1/$A$1*'[1]4403Exp'!K$47</f>
        <v>2.6568598E-3</v>
      </c>
      <c r="M27" s="223">
        <f>1/$A$1*'[1]4403Exp'!L$47</f>
        <v>1.9916525999999997E-2</v>
      </c>
      <c r="N27" s="223">
        <f>1/$A$1*'[1]4403Exp'!M$47</f>
        <v>8.1274853799999991E-2</v>
      </c>
      <c r="O27" s="223">
        <f>1/$A$1*'[1]4403Exp'!N$47</f>
        <v>8.7851507799999992E-2</v>
      </c>
      <c r="P27" s="223">
        <f>1/$A$1*'[1]4403Exp'!O$47</f>
        <v>8.1428871999999999E-2</v>
      </c>
      <c r="Q27" s="223">
        <f>1/$A$1*'[1]4403Exp'!P$47</f>
        <v>0.1113345058</v>
      </c>
      <c r="R27" s="223">
        <f>1/$A$1*'[1]4403Exp'!Q$47</f>
        <v>0.11241169665</v>
      </c>
      <c r="S27" s="223">
        <f>1/$A$1*'[1]4403Exp'!R$47</f>
        <v>0.1134888875</v>
      </c>
      <c r="T27" s="223">
        <f>1/$A$1*'[1]4403Exp'!S$47</f>
        <v>0.15598429560000002</v>
      </c>
      <c r="U27" s="223">
        <f>1/$A$1*'[1]4403Exp'!T$47</f>
        <v>0.1779121176</v>
      </c>
      <c r="V27" s="217">
        <f>1000/$A$1*'[1]4403Exp'!U$47</f>
        <v>228.63897980000002</v>
      </c>
      <c r="W27" s="217">
        <f>1000/$A$1*'[1]4403Exp'!V$47</f>
        <v>0</v>
      </c>
      <c r="X27" s="217">
        <f>1000/$A$1*'[1]4403Exp'!W$47</f>
        <v>0</v>
      </c>
      <c r="Y27" s="217">
        <f>1000/$A$1*'[1]4403Exp'!X$47</f>
        <v>0</v>
      </c>
      <c r="Z27" s="217">
        <f>1000/$A$1*'[1]4403Exp'!Y$47</f>
        <v>0</v>
      </c>
      <c r="AA27" s="217">
        <f>1000/$A$1*'[1]4403Exp'!Z$47</f>
        <v>0</v>
      </c>
      <c r="AB27" s="217">
        <f>1000/$A$1*'[1]4403Exp'!AA$47</f>
        <v>0</v>
      </c>
      <c r="AC27" s="219"/>
      <c r="AD27" s="217">
        <f>'[1]4403Exp'!AB$47</f>
        <v>0</v>
      </c>
      <c r="AE27" s="217">
        <f>'[1]4403Exp'!AC$47</f>
        <v>2.5709579999999996</v>
      </c>
      <c r="AF27" s="217">
        <f>'[1]4403Exp'!AD$47</f>
        <v>0.768154</v>
      </c>
      <c r="AG27" s="217">
        <f>'[1]4403Exp'!AE$47</f>
        <v>9.8202999999999985E-2</v>
      </c>
      <c r="AH27" s="217">
        <f>'[1]4403Exp'!AF$47</f>
        <v>0.13613599999999998</v>
      </c>
      <c r="AI27" s="217">
        <f>'[1]4403Exp'!AG$47</f>
        <v>0.97270199999999996</v>
      </c>
      <c r="AJ27" s="217">
        <f>'[1]4403Exp'!AH$47</f>
        <v>2.668895</v>
      </c>
      <c r="AK27" s="217">
        <f>'[1]4403Exp'!AI$47</f>
        <v>1.6730559999999999</v>
      </c>
      <c r="AL27" s="217">
        <f>'[1]4403Exp'!AJ$47</f>
        <v>2.4048079999999996</v>
      </c>
      <c r="AM27" s="217">
        <f>'[1]4403Exp'!AK$47</f>
        <v>0.29550799999999999</v>
      </c>
      <c r="AN27" s="217">
        <f>'[1]4403Exp'!AL$47</f>
        <v>1.9632669999999999</v>
      </c>
      <c r="AO27" s="217">
        <f>'[1]4403Exp'!AM$47</f>
        <v>6.2566879999999996</v>
      </c>
      <c r="AP27" s="217">
        <f>'[1]4403Exp'!AN$47</f>
        <v>5.4492199999999995</v>
      </c>
      <c r="AQ27" s="217">
        <f>'[1]4403Exp'!AO$47</f>
        <v>8.1626010000000004</v>
      </c>
      <c r="AR27" s="217">
        <f>'[1]4403Exp'!AP$47</f>
        <v>12.204502999999999</v>
      </c>
      <c r="AS27" s="217">
        <f>'[1]4403Exp'!AQ$47</f>
        <v>10.641807</v>
      </c>
      <c r="AT27" s="217">
        <f>'[1]4403Exp'!AR$47</f>
        <v>9.0791109999999993</v>
      </c>
      <c r="AU27" s="217">
        <f>'[1]4403Exp'!AS$47</f>
        <v>11.559066</v>
      </c>
      <c r="AV27" s="217">
        <f>'[1]4403Exp'!AT$47</f>
        <v>17.475866</v>
      </c>
      <c r="AW27" s="217">
        <f>'[1]4403Exp'!AU$47</f>
        <v>22.467876999999998</v>
      </c>
      <c r="AX27" s="217">
        <f>'[1]4403Exp'!AV$47</f>
        <v>0</v>
      </c>
      <c r="AY27" s="217">
        <f>'[1]4403Exp'!AW$47</f>
        <v>0</v>
      </c>
      <c r="AZ27" s="217">
        <f>'[1]4403Exp'!AX$47</f>
        <v>0</v>
      </c>
      <c r="BA27" s="217">
        <f>'[1]4403Exp'!AY$47</f>
        <v>0</v>
      </c>
      <c r="BB27" s="217">
        <f>'[1]4403Exp'!AZ$47</f>
        <v>0</v>
      </c>
      <c r="BC27" s="217">
        <f>'[1]4403Exp'!BA$47</f>
        <v>0</v>
      </c>
      <c r="BD27" s="222"/>
    </row>
    <row r="28" spans="2:56" hidden="1">
      <c r="B28" s="221" t="s">
        <v>96</v>
      </c>
      <c r="C28" s="223">
        <f>1/$A$1*'[1]4403Exp'!B$105</f>
        <v>0</v>
      </c>
      <c r="D28" s="223">
        <f>1/$A$1*'[1]4403Exp'!C$105</f>
        <v>0</v>
      </c>
      <c r="E28" s="223">
        <f>1/$A$1*'[1]4403Exp'!D$105</f>
        <v>0</v>
      </c>
      <c r="F28" s="223">
        <f>1/$A$1*'[1]4403Exp'!E$105</f>
        <v>0</v>
      </c>
      <c r="G28" s="223">
        <f>1/$A$1*'[1]4403Exp'!F$105</f>
        <v>0</v>
      </c>
      <c r="H28" s="223">
        <f>1/$A$1*'[1]4403Exp'!G$105</f>
        <v>0</v>
      </c>
      <c r="I28" s="223">
        <f>1/$A$1*'[1]4403Exp'!H$105</f>
        <v>0</v>
      </c>
      <c r="J28" s="223">
        <f>1/$A$1*'[1]4403Exp'!I$105</f>
        <v>1.02E-4</v>
      </c>
      <c r="K28" s="223">
        <f>1/$A$1*'[1]4403Exp'!J$105</f>
        <v>2.6600000000000001E-4</v>
      </c>
      <c r="L28" s="223">
        <f>1/$A$1*'[1]4403Exp'!K$105</f>
        <v>1.0424862000000001E-3</v>
      </c>
      <c r="M28" s="223">
        <f>1/$A$1*'[1]4403Exp'!L$105</f>
        <v>1.6986872E-3</v>
      </c>
      <c r="N28" s="223">
        <f>1/$A$1*'[1]4403Exp'!M$105</f>
        <v>3.1105830000000001E-3</v>
      </c>
      <c r="O28" s="223">
        <f>1/$A$1*'[1]4403Exp'!N$105</f>
        <v>8.0879637999999986E-3</v>
      </c>
      <c r="P28" s="223">
        <f>1/$A$1*'[1]4403Exp'!O$105</f>
        <v>1.1836523999999998E-3</v>
      </c>
      <c r="Q28" s="223">
        <f>1/$A$1*'[1]4403Exp'!P$105</f>
        <v>2.39316E-5</v>
      </c>
      <c r="R28" s="223">
        <f>1/$A$1*'[1]4403Exp'!Q$105</f>
        <v>3.8157433999999996E-3</v>
      </c>
      <c r="S28" s="223">
        <f>1/$A$1*'[1]4403Exp'!R$105</f>
        <v>7.6075551999999994E-3</v>
      </c>
      <c r="T28" s="223">
        <f>1/$A$1*'[1]4403Exp'!S$105</f>
        <v>1.1739448E-2</v>
      </c>
      <c r="U28" s="223">
        <f>1/$A$1*'[1]4403Exp'!T$105</f>
        <v>6.6167780000000002E-3</v>
      </c>
      <c r="V28" s="217">
        <f>1000/$A$1*'[1]4403Exp'!U$105</f>
        <v>27.701603999999996</v>
      </c>
      <c r="W28" s="217">
        <f>1000/$A$1*'[1]4403Exp'!V$105</f>
        <v>0</v>
      </c>
      <c r="X28" s="217">
        <f>1000/$A$1*'[1]4403Exp'!W$105</f>
        <v>0</v>
      </c>
      <c r="Y28" s="217">
        <f>1000/$A$1*'[1]4403Exp'!X$105</f>
        <v>0</v>
      </c>
      <c r="Z28" s="217">
        <f>1000/$A$1*'[1]4403Exp'!Y$105</f>
        <v>0</v>
      </c>
      <c r="AA28" s="217">
        <f>1000/$A$1*'[1]4403Exp'!Z$105</f>
        <v>0</v>
      </c>
      <c r="AB28" s="217">
        <f>1000/$A$1*'[1]4403Exp'!AA$105</f>
        <v>0</v>
      </c>
      <c r="AC28" s="219"/>
      <c r="AD28" s="217">
        <f>'[1]4403Exp'!AB$105</f>
        <v>0</v>
      </c>
      <c r="AE28" s="217">
        <f>'[1]4403Exp'!AC$105</f>
        <v>0</v>
      </c>
      <c r="AF28" s="217">
        <f>'[1]4403Exp'!AD$105</f>
        <v>0</v>
      </c>
      <c r="AG28" s="217">
        <f>'[1]4403Exp'!AE$105</f>
        <v>0</v>
      </c>
      <c r="AH28" s="217">
        <f>'[1]4403Exp'!AF$105</f>
        <v>0</v>
      </c>
      <c r="AI28" s="217">
        <f>'[1]4403Exp'!AG$105</f>
        <v>0</v>
      </c>
      <c r="AJ28" s="217">
        <f>'[1]4403Exp'!AH$105</f>
        <v>0</v>
      </c>
      <c r="AK28" s="217">
        <f>'[1]4403Exp'!AI$105</f>
        <v>3.2445000000000002E-2</v>
      </c>
      <c r="AL28" s="217">
        <f>'[1]4403Exp'!AJ$105</f>
        <v>0.14457999999999999</v>
      </c>
      <c r="AM28" s="217">
        <f>'[1]4403Exp'!AK$105</f>
        <v>8.8707999999999995E-2</v>
      </c>
      <c r="AN28" s="217">
        <f>'[1]4403Exp'!AL$105</f>
        <v>0.14560199999999998</v>
      </c>
      <c r="AO28" s="217">
        <f>'[1]4403Exp'!AM$105</f>
        <v>0.25214399999999998</v>
      </c>
      <c r="AP28" s="217">
        <f>'[1]4403Exp'!AN$105</f>
        <v>0.67796000000000001</v>
      </c>
      <c r="AQ28" s="217">
        <f>'[1]4403Exp'!AO$105</f>
        <v>0.17260499999999998</v>
      </c>
      <c r="AR28" s="217">
        <f>'[1]4403Exp'!AP$105</f>
        <v>4.2734999999999995E-2</v>
      </c>
      <c r="AS28" s="217">
        <f>'[1]4403Exp'!AQ$105</f>
        <v>0.24636849999999999</v>
      </c>
      <c r="AT28" s="217">
        <f>'[1]4403Exp'!AR$105</f>
        <v>0.45000199999999996</v>
      </c>
      <c r="AU28" s="217">
        <f>'[1]4403Exp'!AS$105</f>
        <v>0.81455899999999992</v>
      </c>
      <c r="AV28" s="217">
        <f>'[1]4403Exp'!AT$105</f>
        <v>0.55605700000000002</v>
      </c>
      <c r="AW28" s="217">
        <f>'[1]4403Exp'!AU$105</f>
        <v>2.6483819999999998</v>
      </c>
      <c r="AX28" s="217">
        <f>'[1]4403Exp'!AV$105</f>
        <v>0</v>
      </c>
      <c r="AY28" s="217">
        <f>'[1]4403Exp'!AW$105</f>
        <v>0</v>
      </c>
      <c r="AZ28" s="217">
        <f>'[1]4403Exp'!AX$105</f>
        <v>0</v>
      </c>
      <c r="BA28" s="217">
        <f>'[1]4403Exp'!AY$105</f>
        <v>0</v>
      </c>
      <c r="BB28" s="217">
        <f>'[1]4403Exp'!AZ$105</f>
        <v>0</v>
      </c>
      <c r="BC28" s="217">
        <f>'[1]4403Exp'!BA$105</f>
        <v>0</v>
      </c>
      <c r="BD28" s="222"/>
    </row>
    <row r="29" spans="2:56">
      <c r="B29" s="221" t="s">
        <v>94</v>
      </c>
      <c r="C29" s="223">
        <f>1/$A$1*'[1]4403Exp'!B$108</f>
        <v>0</v>
      </c>
      <c r="D29" s="223">
        <f>1/$A$1*'[1]4403Exp'!C$108</f>
        <v>0</v>
      </c>
      <c r="E29" s="223">
        <f>1/$A$1*'[1]4403Exp'!D$108</f>
        <v>0</v>
      </c>
      <c r="F29" s="223">
        <f>1/$A$1*'[1]4403Exp'!E$108</f>
        <v>6.5999999999999992E-5</v>
      </c>
      <c r="G29" s="223">
        <f>1/$A$1*'[1]4403Exp'!F$108</f>
        <v>3.1299999999999996E-4</v>
      </c>
      <c r="H29" s="223">
        <f>1/$A$1*'[1]4403Exp'!G$108</f>
        <v>0</v>
      </c>
      <c r="I29" s="223">
        <f>1/$A$1*'[1]4403Exp'!H$108</f>
        <v>7.3999999999999996E-5</v>
      </c>
      <c r="J29" s="223">
        <f>1/$A$1*'[1]4403Exp'!I$108</f>
        <v>1.24E-3</v>
      </c>
      <c r="K29" s="223">
        <f>1/$A$1*'[1]4403Exp'!J$108</f>
        <v>5.7699999999999993E-4</v>
      </c>
      <c r="L29" s="223">
        <f>1/$A$1*'[1]4403Exp'!K$108</f>
        <v>0</v>
      </c>
      <c r="M29" s="223">
        <f>1/$A$1*'[1]4403Exp'!L$108</f>
        <v>2.2448355999999999E-3</v>
      </c>
      <c r="N29" s="223">
        <f>1/$A$1*'[1]4403Exp'!M$108</f>
        <v>1.1767861000000001E-2</v>
      </c>
      <c r="O29" s="223">
        <f>1/$A$1*'[1]4403Exp'!N$108</f>
        <v>2.6532010399999997E-2</v>
      </c>
      <c r="P29" s="223">
        <f>1/$A$1*'[1]4403Exp'!O$108</f>
        <v>1.7773968799999998E-2</v>
      </c>
      <c r="Q29" s="223">
        <f>1/$A$1*'[1]4403Exp'!P$108</f>
        <v>3.3460100799999996E-2</v>
      </c>
      <c r="R29" s="223">
        <f>1/$A$1*'[1]4403Exp'!Q$108</f>
        <v>4.0704098399999999E-2</v>
      </c>
      <c r="S29" s="223">
        <f>1/$A$1*'[1]4403Exp'!R$108</f>
        <v>4.7948095999999996E-2</v>
      </c>
      <c r="T29" s="223">
        <f>1/$A$1*'[1]4403Exp'!S$108</f>
        <v>0.15418295900000001</v>
      </c>
      <c r="U29" s="223">
        <f>1/$A$1*'[1]4403Exp'!T$108</f>
        <v>0.173843306</v>
      </c>
      <c r="V29" s="217">
        <f>1000/$A$1*'[1]4403Exp'!U$108</f>
        <v>96.775672</v>
      </c>
      <c r="W29" s="217">
        <f>1000/$A$1*'[1]4403Exp'!V$108</f>
        <v>0</v>
      </c>
      <c r="X29" s="217">
        <f>1000/$A$1*'[1]4403Exp'!W$108</f>
        <v>0</v>
      </c>
      <c r="Y29" s="217">
        <f>1000/$A$1*'[1]4403Exp'!X$108</f>
        <v>0</v>
      </c>
      <c r="Z29" s="217">
        <f>1000/$A$1*'[1]4403Exp'!Y$108</f>
        <v>0</v>
      </c>
      <c r="AA29" s="217">
        <f>1000/$A$1*'[1]4403Exp'!Z$108</f>
        <v>0</v>
      </c>
      <c r="AB29" s="217">
        <f>1000/$A$1*'[1]4403Exp'!AA$108</f>
        <v>0</v>
      </c>
      <c r="AC29" s="219"/>
      <c r="AD29" s="217">
        <f>'[1]4403Exp'!AB$108</f>
        <v>0</v>
      </c>
      <c r="AE29" s="217">
        <f>'[1]4403Exp'!AC$108</f>
        <v>0</v>
      </c>
      <c r="AF29" s="217">
        <f>'[1]4403Exp'!AD$108</f>
        <v>0</v>
      </c>
      <c r="AG29" s="217">
        <f>'[1]4403Exp'!AE$108</f>
        <v>1.3335E-2</v>
      </c>
      <c r="AH29" s="217">
        <f>'[1]4403Exp'!AF$108</f>
        <v>5.3433999999999995E-2</v>
      </c>
      <c r="AI29" s="217">
        <f>'[1]4403Exp'!AG$108</f>
        <v>0</v>
      </c>
      <c r="AJ29" s="217">
        <f>'[1]4403Exp'!AH$108</f>
        <v>2.3410999999999998E-2</v>
      </c>
      <c r="AK29" s="217">
        <f>'[1]4403Exp'!AI$108</f>
        <v>0.29855299999999996</v>
      </c>
      <c r="AL29" s="217">
        <f>'[1]4403Exp'!AJ$108</f>
        <v>0.166351</v>
      </c>
      <c r="AM29" s="217">
        <f>'[1]4403Exp'!AK$108</f>
        <v>0</v>
      </c>
      <c r="AN29" s="217">
        <f>'[1]4403Exp'!AL$108</f>
        <v>0.19060099999999999</v>
      </c>
      <c r="AO29" s="217">
        <f>'[1]4403Exp'!AM$108</f>
        <v>0.9979849999999999</v>
      </c>
      <c r="AP29" s="217">
        <f>'[1]4403Exp'!AN$108</f>
        <v>2.3567519999999997</v>
      </c>
      <c r="AQ29" s="217">
        <f>'[1]4403Exp'!AO$108</f>
        <v>1.6400969999999999</v>
      </c>
      <c r="AR29" s="217">
        <f>'[1]4403Exp'!AP$108</f>
        <v>3.4885139999999999</v>
      </c>
      <c r="AS29" s="217">
        <f>'[1]4403Exp'!AQ$108</f>
        <v>4.3367594999999994</v>
      </c>
      <c r="AT29" s="217">
        <f>'[1]4403Exp'!AR$108</f>
        <v>5.1850049999999994</v>
      </c>
      <c r="AU29" s="217">
        <f>'[1]4403Exp'!AS$108</f>
        <v>16.128364999999999</v>
      </c>
      <c r="AV29" s="217">
        <f>'[1]4403Exp'!AT$108</f>
        <v>12.405137</v>
      </c>
      <c r="AW29" s="217">
        <f>'[1]4403Exp'!AU$108</f>
        <v>9.2522289999999998</v>
      </c>
      <c r="AX29" s="217">
        <f>'[1]4403Exp'!AV$108</f>
        <v>0</v>
      </c>
      <c r="AY29" s="217">
        <f>'[1]4403Exp'!AW$108</f>
        <v>0</v>
      </c>
      <c r="AZ29" s="217">
        <f>'[1]4403Exp'!AX$108</f>
        <v>0</v>
      </c>
      <c r="BA29" s="217">
        <f>'[1]4403Exp'!AY$108</f>
        <v>0</v>
      </c>
      <c r="BB29" s="217">
        <f>'[1]4403Exp'!AZ$108</f>
        <v>0</v>
      </c>
      <c r="BC29" s="217">
        <f>'[1]4403Exp'!BA$108</f>
        <v>0</v>
      </c>
      <c r="BD29" s="222"/>
    </row>
    <row r="30" spans="2:56">
      <c r="B30" s="221" t="s">
        <v>93</v>
      </c>
      <c r="C30" s="223">
        <f>1/$A$1*'[1]4403Exp'!B$206</f>
        <v>0</v>
      </c>
      <c r="D30" s="223">
        <f>1/$A$1*'[1]4403Exp'!C$206</f>
        <v>0</v>
      </c>
      <c r="E30" s="223">
        <f>1/$A$1*'[1]4403Exp'!D$206</f>
        <v>0</v>
      </c>
      <c r="F30" s="223">
        <f>1/$A$1*'[1]4403Exp'!E$206</f>
        <v>0</v>
      </c>
      <c r="G30" s="223">
        <f>1/$A$1*'[1]4403Exp'!F$206</f>
        <v>0</v>
      </c>
      <c r="H30" s="223">
        <f>1/$A$1*'[1]4403Exp'!G$206</f>
        <v>0</v>
      </c>
      <c r="I30" s="223">
        <f>1/$A$1*'[1]4403Exp'!H$206</f>
        <v>0</v>
      </c>
      <c r="J30" s="223">
        <f>1/$A$1*'[1]4403Exp'!I$206</f>
        <v>0</v>
      </c>
      <c r="K30" s="223">
        <f>1/$A$1*'[1]4403Exp'!J$206</f>
        <v>0</v>
      </c>
      <c r="L30" s="223">
        <f>1/$A$1*'[1]4403Exp'!K$206</f>
        <v>2.7641179999999995E-4</v>
      </c>
      <c r="M30" s="223">
        <f>1/$A$1*'[1]4403Exp'!L$206</f>
        <v>0</v>
      </c>
      <c r="N30" s="223">
        <f>1/$A$1*'[1]4403Exp'!M$206</f>
        <v>2.0296135999999998E-3</v>
      </c>
      <c r="O30" s="223">
        <f>1/$A$1*'[1]4403Exp'!N$206</f>
        <v>9.7203721999999989E-3</v>
      </c>
      <c r="P30" s="223">
        <f>1/$A$1*'[1]4403Exp'!O$206</f>
        <v>7.5317101999999988E-3</v>
      </c>
      <c r="Q30" s="223">
        <f>1/$A$1*'[1]4403Exp'!P$206</f>
        <v>8.1228461999999987E-3</v>
      </c>
      <c r="R30" s="223">
        <f>1/$A$1*'[1]4403Exp'!Q$206</f>
        <v>7.3020684799999999E-2</v>
      </c>
      <c r="S30" s="223">
        <f>1/$A$1*'[1]4403Exp'!R$206</f>
        <v>0.13791852339999999</v>
      </c>
      <c r="T30" s="223">
        <f>1/$A$1*'[1]4403Exp'!S$206</f>
        <v>0.2481125714285714</v>
      </c>
      <c r="U30" s="223">
        <f>1/$A$1*'[1]4403Exp'!T$206</f>
        <v>0.31246178600000002</v>
      </c>
      <c r="V30" s="217">
        <f>1000/$A$1*'[1]4403Exp'!U$206</f>
        <v>163.55779999999999</v>
      </c>
      <c r="W30" s="217">
        <f>1000/$A$1*'[1]4403Exp'!V$206</f>
        <v>0</v>
      </c>
      <c r="X30" s="217">
        <f>1000/$A$1*'[1]4403Exp'!W$206</f>
        <v>0</v>
      </c>
      <c r="Y30" s="217">
        <f>1000/$A$1*'[1]4403Exp'!X$206</f>
        <v>0</v>
      </c>
      <c r="Z30" s="217">
        <f>1000/$A$1*'[1]4403Exp'!Y$206</f>
        <v>0</v>
      </c>
      <c r="AA30" s="217">
        <f>1000/$A$1*'[1]4403Exp'!Z$206</f>
        <v>0</v>
      </c>
      <c r="AB30" s="217">
        <f>1000/$A$1*'[1]4403Exp'!AA$206</f>
        <v>0</v>
      </c>
      <c r="AC30" s="219"/>
      <c r="AD30" s="217">
        <f>'[1]4403Exp'!AB$206</f>
        <v>0</v>
      </c>
      <c r="AE30" s="217">
        <f>'[1]4403Exp'!AC$206</f>
        <v>0</v>
      </c>
      <c r="AF30" s="217">
        <f>'[1]4403Exp'!AD$206</f>
        <v>0</v>
      </c>
      <c r="AG30" s="217">
        <f>'[1]4403Exp'!AE$206</f>
        <v>0</v>
      </c>
      <c r="AH30" s="217">
        <f>'[1]4403Exp'!AF$206</f>
        <v>0</v>
      </c>
      <c r="AI30" s="217">
        <f>'[1]4403Exp'!AG$206</f>
        <v>0</v>
      </c>
      <c r="AJ30" s="217">
        <f>'[1]4403Exp'!AH$206</f>
        <v>0</v>
      </c>
      <c r="AK30" s="217">
        <f>'[1]4403Exp'!AI$206</f>
        <v>0</v>
      </c>
      <c r="AL30" s="217">
        <f>'[1]4403Exp'!AJ$206</f>
        <v>0</v>
      </c>
      <c r="AM30" s="217">
        <f>'[1]4403Exp'!AK$206</f>
        <v>2.3691999999999998E-2</v>
      </c>
      <c r="AN30" s="217">
        <f>'[1]4403Exp'!AL$206</f>
        <v>0</v>
      </c>
      <c r="AO30" s="217">
        <f>'[1]4403Exp'!AM$206</f>
        <v>0.17159199999999999</v>
      </c>
      <c r="AP30" s="217">
        <f>'[1]4403Exp'!AN$206</f>
        <v>0.83675199999999994</v>
      </c>
      <c r="AQ30" s="217">
        <f>'[1]4403Exp'!AO$206</f>
        <v>0.57857899999999995</v>
      </c>
      <c r="AR30" s="217">
        <f>'[1]4403Exp'!AP$206</f>
        <v>0.28201100000000001</v>
      </c>
      <c r="AS30" s="217">
        <f>'[1]4403Exp'!AQ$206</f>
        <v>5.096355</v>
      </c>
      <c r="AT30" s="217">
        <f>'[1]4403Exp'!AR$206</f>
        <v>9.9106989999999993</v>
      </c>
      <c r="AU30" s="217">
        <f>'[1]4403Exp'!AS$206</f>
        <v>17.36788</v>
      </c>
      <c r="AV30" s="217">
        <f>'[1]4403Exp'!AT$206</f>
        <v>25.575340999999998</v>
      </c>
      <c r="AW30" s="217">
        <f>'[1]4403Exp'!AU$206</f>
        <v>15.075851</v>
      </c>
      <c r="AX30" s="217">
        <f>'[1]4403Exp'!AV$206</f>
        <v>0</v>
      </c>
      <c r="AY30" s="217">
        <f>'[1]4403Exp'!AW$206</f>
        <v>0</v>
      </c>
      <c r="AZ30" s="217">
        <f>'[1]4403Exp'!AX$206</f>
        <v>0</v>
      </c>
      <c r="BA30" s="217">
        <f>'[1]4403Exp'!AY$206</f>
        <v>0</v>
      </c>
      <c r="BB30" s="217">
        <f>'[1]4403Exp'!AZ$206</f>
        <v>0</v>
      </c>
      <c r="BC30" s="217">
        <f>'[1]4403Exp'!BA$206</f>
        <v>0</v>
      </c>
      <c r="BD30" s="222"/>
    </row>
    <row r="31" spans="2:56">
      <c r="AD31"/>
      <c r="AE31"/>
      <c r="AF31"/>
      <c r="AG31"/>
      <c r="AH31"/>
      <c r="AI31"/>
      <c r="AJ31"/>
      <c r="AK31"/>
      <c r="AL31"/>
      <c r="AM31"/>
      <c r="AN31"/>
      <c r="AO31"/>
      <c r="AP31"/>
      <c r="AQ31"/>
      <c r="AR31"/>
      <c r="AS31"/>
      <c r="AT31"/>
      <c r="AU31"/>
      <c r="AV31"/>
      <c r="AW31"/>
      <c r="AX31"/>
      <c r="AY31"/>
      <c r="AZ31"/>
      <c r="BA31"/>
      <c r="BB31"/>
      <c r="BC31"/>
    </row>
    <row r="32" spans="2:56" s="228" customFormat="1" ht="11.5">
      <c r="C32" s="284" t="s">
        <v>98</v>
      </c>
      <c r="D32" s="284"/>
      <c r="E32" s="284"/>
      <c r="F32" s="284"/>
      <c r="G32" s="284"/>
      <c r="H32" s="284"/>
      <c r="I32" s="284"/>
      <c r="J32" s="284"/>
      <c r="K32" s="284"/>
      <c r="L32" s="284"/>
      <c r="M32" s="284"/>
      <c r="N32" s="284"/>
      <c r="O32" s="284"/>
      <c r="P32" s="284"/>
      <c r="Q32" s="284"/>
      <c r="R32" s="284"/>
      <c r="S32" s="284"/>
      <c r="T32" s="284"/>
      <c r="U32" s="284"/>
      <c r="V32" s="284"/>
      <c r="W32" s="284"/>
      <c r="X32" s="284"/>
      <c r="Y32" s="284"/>
      <c r="Z32" s="284"/>
      <c r="AA32" s="284"/>
      <c r="AB32" s="284"/>
      <c r="AD32" s="285" t="s">
        <v>99</v>
      </c>
      <c r="AE32" s="285"/>
      <c r="AF32" s="285"/>
      <c r="AG32" s="285"/>
      <c r="AH32" s="285"/>
      <c r="AI32" s="285"/>
      <c r="AJ32" s="285"/>
      <c r="AK32" s="285"/>
      <c r="AL32" s="285"/>
      <c r="AM32" s="285"/>
      <c r="AN32" s="285"/>
      <c r="AO32" s="285"/>
      <c r="AP32" s="285"/>
      <c r="AQ32" s="285"/>
      <c r="AR32" s="285"/>
      <c r="AS32" s="285"/>
      <c r="AT32" s="285"/>
      <c r="AU32" s="285"/>
      <c r="AV32" s="285"/>
      <c r="AW32" s="285"/>
      <c r="AX32" s="285"/>
      <c r="AY32" s="285"/>
      <c r="AZ32" s="285"/>
      <c r="BA32" s="285"/>
      <c r="BB32" s="285"/>
      <c r="BC32" s="285"/>
    </row>
    <row r="33" spans="3:55" s="224" customFormat="1" ht="10">
      <c r="C33" s="225" t="str">
        <f t="shared" ref="C33:AB33" si="38">IF(SUM(C26,AD26)=0,"-",AD26/C26)</f>
        <v>-</v>
      </c>
      <c r="D33" s="225">
        <f t="shared" si="38"/>
        <v>137.98615285530269</v>
      </c>
      <c r="E33" s="225">
        <f t="shared" si="38"/>
        <v>131.48818897637796</v>
      </c>
      <c r="F33" s="225">
        <f t="shared" si="38"/>
        <v>169.3155172413793</v>
      </c>
      <c r="G33" s="225">
        <f t="shared" si="38"/>
        <v>243.1</v>
      </c>
      <c r="H33" s="225">
        <f t="shared" si="38"/>
        <v>291.31536388140159</v>
      </c>
      <c r="I33" s="225">
        <f t="shared" si="38"/>
        <v>306.46718276030356</v>
      </c>
      <c r="J33" s="225">
        <f t="shared" si="38"/>
        <v>262.95112550107928</v>
      </c>
      <c r="K33" s="225">
        <f t="shared" si="38"/>
        <v>397.65839962564343</v>
      </c>
      <c r="L33" s="225">
        <f t="shared" si="38"/>
        <v>103.86052021086971</v>
      </c>
      <c r="M33" s="225">
        <f t="shared" si="38"/>
        <v>97.564108227255431</v>
      </c>
      <c r="N33" s="225">
        <f t="shared" si="38"/>
        <v>77.132171697190302</v>
      </c>
      <c r="O33" s="225">
        <f t="shared" si="38"/>
        <v>63.865058852377501</v>
      </c>
      <c r="P33" s="225">
        <f t="shared" si="38"/>
        <v>100.89518581519101</v>
      </c>
      <c r="Q33" s="225">
        <f t="shared" si="38"/>
        <v>109.98033275204703</v>
      </c>
      <c r="R33" s="225">
        <f t="shared" si="38"/>
        <v>93.679904636254605</v>
      </c>
      <c r="S33" s="225">
        <f t="shared" si="38"/>
        <v>78.690280139831046</v>
      </c>
      <c r="T33" s="225">
        <f t="shared" si="38"/>
        <v>73.773842238517716</v>
      </c>
      <c r="U33" s="225">
        <f t="shared" si="38"/>
        <v>97.718695716293013</v>
      </c>
      <c r="V33" s="225">
        <f t="shared" si="38"/>
        <v>9.79800335462917E-2</v>
      </c>
      <c r="W33" s="225" t="str">
        <f t="shared" si="38"/>
        <v>-</v>
      </c>
      <c r="X33" s="225" t="str">
        <f t="shared" si="38"/>
        <v>-</v>
      </c>
      <c r="Y33" s="225" t="str">
        <f t="shared" si="38"/>
        <v>-</v>
      </c>
      <c r="Z33" s="225" t="str">
        <f t="shared" si="38"/>
        <v>-</v>
      </c>
      <c r="AA33" s="225" t="str">
        <f t="shared" si="38"/>
        <v>-</v>
      </c>
      <c r="AB33" s="225" t="str">
        <f t="shared" si="38"/>
        <v>-</v>
      </c>
      <c r="AD33" s="226" t="str">
        <f t="shared" ref="AD33:BC33" si="39">IF(SUM(C11,AD11)=0,"-",AD11/C11)</f>
        <v>-</v>
      </c>
      <c r="AE33" s="226">
        <f t="shared" si="39"/>
        <v>137.40581270182992</v>
      </c>
      <c r="AF33" s="226">
        <f t="shared" si="39"/>
        <v>131.48818897637796</v>
      </c>
      <c r="AG33" s="226">
        <f t="shared" si="39"/>
        <v>168.9655172413793</v>
      </c>
      <c r="AH33" s="226">
        <f t="shared" si="39"/>
        <v>242.85714285714289</v>
      </c>
      <c r="AI33" s="226">
        <f t="shared" si="39"/>
        <v>291.40461215932913</v>
      </c>
      <c r="AJ33" s="226">
        <f t="shared" si="39"/>
        <v>242.72112135878001</v>
      </c>
      <c r="AK33" s="226">
        <f t="shared" si="39"/>
        <v>262.63935453548487</v>
      </c>
      <c r="AL33" s="226">
        <f t="shared" si="39"/>
        <v>391.34385679414163</v>
      </c>
      <c r="AM33" s="226">
        <f t="shared" si="39"/>
        <v>265.74613648202813</v>
      </c>
      <c r="AN33" s="226">
        <f t="shared" si="39"/>
        <v>261.99110537264181</v>
      </c>
      <c r="AO33" s="226">
        <f t="shared" si="39"/>
        <v>278.60519384158789</v>
      </c>
      <c r="AP33" s="226">
        <f t="shared" si="39"/>
        <v>323.02383557247668</v>
      </c>
      <c r="AQ33" s="226">
        <f t="shared" si="39"/>
        <v>333.20043906976349</v>
      </c>
      <c r="AR33" s="226">
        <f t="shared" si="39"/>
        <v>369.1527299902325</v>
      </c>
      <c r="AS33" s="226">
        <f t="shared" si="39"/>
        <v>314.94665462123203</v>
      </c>
      <c r="AT33" s="226">
        <f t="shared" si="39"/>
        <v>284.3765854201406</v>
      </c>
      <c r="AU33" s="226">
        <f t="shared" si="39"/>
        <v>261.51910235365739</v>
      </c>
      <c r="AV33" s="226">
        <f t="shared" si="39"/>
        <v>263.31399495388382</v>
      </c>
      <c r="AW33" s="226">
        <f t="shared" si="39"/>
        <v>267.49639390077351</v>
      </c>
      <c r="AX33" s="226">
        <f t="shared" si="39"/>
        <v>256.23310847568268</v>
      </c>
      <c r="AY33" s="226">
        <f t="shared" si="39"/>
        <v>0</v>
      </c>
      <c r="AZ33" s="226" t="str">
        <f t="shared" si="39"/>
        <v>-</v>
      </c>
      <c r="BA33" s="226" t="str">
        <f t="shared" si="39"/>
        <v>-</v>
      </c>
      <c r="BB33" s="226" t="str">
        <f t="shared" si="39"/>
        <v>-</v>
      </c>
      <c r="BC33" s="226" t="str">
        <f t="shared" si="39"/>
        <v>-</v>
      </c>
    </row>
    <row r="34" spans="3:55" s="224" customFormat="1" ht="10">
      <c r="C34" s="225" t="str">
        <f t="shared" ref="C34:L35" si="40">IF(SUM(C29,AD29)=0,"-",AD29/C29)</f>
        <v>-</v>
      </c>
      <c r="D34" s="225" t="str">
        <f t="shared" si="40"/>
        <v>-</v>
      </c>
      <c r="E34" s="225" t="str">
        <f t="shared" si="40"/>
        <v>-</v>
      </c>
      <c r="F34" s="225">
        <f t="shared" si="40"/>
        <v>202.04545454545456</v>
      </c>
      <c r="G34" s="225">
        <f t="shared" si="40"/>
        <v>170.71565495207668</v>
      </c>
      <c r="H34" s="225" t="str">
        <f t="shared" si="40"/>
        <v>-</v>
      </c>
      <c r="I34" s="225">
        <f t="shared" si="40"/>
        <v>316.36486486486484</v>
      </c>
      <c r="J34" s="225">
        <f t="shared" si="40"/>
        <v>240.76854838709673</v>
      </c>
      <c r="K34" s="225">
        <f t="shared" si="40"/>
        <v>288.30329289428079</v>
      </c>
      <c r="L34" s="225" t="str">
        <f t="shared" si="40"/>
        <v>-</v>
      </c>
      <c r="M34" s="225">
        <f t="shared" ref="M34:V35" si="41">IF(SUM(M29,AN29)=0,"-",AN29/M29)</f>
        <v>84.906440364719799</v>
      </c>
      <c r="N34" s="225">
        <f t="shared" si="41"/>
        <v>84.805981307902925</v>
      </c>
      <c r="O34" s="225">
        <f t="shared" si="41"/>
        <v>88.826740396573939</v>
      </c>
      <c r="P34" s="225">
        <f t="shared" si="41"/>
        <v>92.27522667869205</v>
      </c>
      <c r="Q34" s="225">
        <f t="shared" si="41"/>
        <v>104.25892082190022</v>
      </c>
      <c r="R34" s="225">
        <f t="shared" si="41"/>
        <v>106.54355876851947</v>
      </c>
      <c r="S34" s="225">
        <f t="shared" si="41"/>
        <v>108.13787058405822</v>
      </c>
      <c r="T34" s="225">
        <f t="shared" si="41"/>
        <v>104.60536692644482</v>
      </c>
      <c r="U34" s="225">
        <f t="shared" si="41"/>
        <v>71.358151690925624</v>
      </c>
      <c r="V34" s="225">
        <f t="shared" si="41"/>
        <v>9.5604905745319962E-2</v>
      </c>
      <c r="W34" s="225" t="str">
        <f t="shared" ref="W34:AB35" si="42">IF(SUM(W29,AX29)=0,"-",AX29/W29)</f>
        <v>-</v>
      </c>
      <c r="X34" s="225" t="str">
        <f t="shared" si="42"/>
        <v>-</v>
      </c>
      <c r="Y34" s="225" t="str">
        <f t="shared" si="42"/>
        <v>-</v>
      </c>
      <c r="Z34" s="225" t="str">
        <f t="shared" si="42"/>
        <v>-</v>
      </c>
      <c r="AA34" s="225" t="str">
        <f t="shared" si="42"/>
        <v>-</v>
      </c>
      <c r="AB34" s="225" t="str">
        <f t="shared" si="42"/>
        <v>-</v>
      </c>
      <c r="AD34" s="226" t="str">
        <f t="shared" ref="AD34:BC34" si="43">IF(SUM(C21,AD21)=0,"-",AD21/C21)</f>
        <v>-</v>
      </c>
      <c r="AE34" s="226" t="str">
        <f t="shared" si="43"/>
        <v>-</v>
      </c>
      <c r="AF34" s="226" t="str">
        <f t="shared" si="43"/>
        <v>-</v>
      </c>
      <c r="AG34" s="226">
        <f t="shared" si="43"/>
        <v>202.04545454545456</v>
      </c>
      <c r="AH34" s="226">
        <f t="shared" si="43"/>
        <v>170.7444089456869</v>
      </c>
      <c r="AI34" s="226">
        <f t="shared" si="43"/>
        <v>325.24324324324323</v>
      </c>
      <c r="AJ34" s="226">
        <f t="shared" si="43"/>
        <v>237.91228070175438</v>
      </c>
      <c r="AK34" s="226">
        <f t="shared" si="43"/>
        <v>240.76854838709673</v>
      </c>
      <c r="AL34" s="226">
        <f t="shared" si="43"/>
        <v>288.30329289428079</v>
      </c>
      <c r="AM34" s="226">
        <f t="shared" si="43"/>
        <v>286.1046420141621</v>
      </c>
      <c r="AN34" s="226">
        <f t="shared" si="43"/>
        <v>322.50905624404191</v>
      </c>
      <c r="AO34" s="226">
        <f t="shared" si="43"/>
        <v>350.06267507002804</v>
      </c>
      <c r="AP34" s="226">
        <f t="shared" si="43"/>
        <v>380.90160675832368</v>
      </c>
      <c r="AQ34" s="226">
        <f t="shared" si="43"/>
        <v>376.16236172415671</v>
      </c>
      <c r="AR34" s="226">
        <f t="shared" si="43"/>
        <v>368.17219372013886</v>
      </c>
      <c r="AS34" s="226">
        <f t="shared" si="43"/>
        <v>359.30714650984402</v>
      </c>
      <c r="AT34" s="226">
        <f t="shared" si="43"/>
        <v>316.55281798058917</v>
      </c>
      <c r="AU34" s="226">
        <f t="shared" si="43"/>
        <v>252.2121214823261</v>
      </c>
      <c r="AV34" s="226">
        <f t="shared" si="43"/>
        <v>288.46786046420885</v>
      </c>
      <c r="AW34" s="226">
        <f t="shared" si="43"/>
        <v>276.13396723379589</v>
      </c>
      <c r="AX34" s="226">
        <f t="shared" si="43"/>
        <v>214.85536260629894</v>
      </c>
      <c r="AY34" s="226" t="str">
        <f t="shared" si="43"/>
        <v>-</v>
      </c>
      <c r="AZ34" s="226" t="str">
        <f t="shared" si="43"/>
        <v>-</v>
      </c>
      <c r="BA34" s="226" t="str">
        <f t="shared" si="43"/>
        <v>-</v>
      </c>
      <c r="BB34" s="226" t="str">
        <f t="shared" si="43"/>
        <v>-</v>
      </c>
      <c r="BC34" s="226" t="str">
        <f t="shared" si="43"/>
        <v>-</v>
      </c>
    </row>
    <row r="35" spans="3:55" s="224" customFormat="1" ht="10">
      <c r="C35" s="225" t="str">
        <f t="shared" si="40"/>
        <v>-</v>
      </c>
      <c r="D35" s="225" t="str">
        <f t="shared" si="40"/>
        <v>-</v>
      </c>
      <c r="E35" s="225" t="str">
        <f t="shared" si="40"/>
        <v>-</v>
      </c>
      <c r="F35" s="225" t="str">
        <f t="shared" si="40"/>
        <v>-</v>
      </c>
      <c r="G35" s="225" t="str">
        <f t="shared" si="40"/>
        <v>-</v>
      </c>
      <c r="H35" s="225" t="str">
        <f t="shared" si="40"/>
        <v>-</v>
      </c>
      <c r="I35" s="225" t="str">
        <f t="shared" si="40"/>
        <v>-</v>
      </c>
      <c r="J35" s="225" t="str">
        <f t="shared" si="40"/>
        <v>-</v>
      </c>
      <c r="K35" s="225" t="str">
        <f t="shared" si="40"/>
        <v>-</v>
      </c>
      <c r="L35" s="225">
        <f t="shared" si="40"/>
        <v>85.712693886440448</v>
      </c>
      <c r="M35" s="225" t="str">
        <f t="shared" si="41"/>
        <v>-</v>
      </c>
      <c r="N35" s="225">
        <f t="shared" si="41"/>
        <v>84.54417136345559</v>
      </c>
      <c r="O35" s="225">
        <f t="shared" si="41"/>
        <v>86.082300428783995</v>
      </c>
      <c r="P35" s="225">
        <f t="shared" si="41"/>
        <v>76.819073575082598</v>
      </c>
      <c r="Q35" s="225">
        <f t="shared" si="41"/>
        <v>34.718249374215659</v>
      </c>
      <c r="R35" s="225">
        <f t="shared" si="41"/>
        <v>69.793306019502026</v>
      </c>
      <c r="S35" s="225">
        <f t="shared" si="41"/>
        <v>71.859085753523956</v>
      </c>
      <c r="T35" s="225">
        <f t="shared" si="41"/>
        <v>70</v>
      </c>
      <c r="U35" s="225">
        <f t="shared" si="41"/>
        <v>81.851100345435512</v>
      </c>
      <c r="V35" s="225">
        <f t="shared" si="41"/>
        <v>9.2174454535338582E-2</v>
      </c>
      <c r="W35" s="225" t="str">
        <f t="shared" si="42"/>
        <v>-</v>
      </c>
      <c r="X35" s="225" t="str">
        <f t="shared" si="42"/>
        <v>-</v>
      </c>
      <c r="Y35" s="225" t="str">
        <f t="shared" si="42"/>
        <v>-</v>
      </c>
      <c r="Z35" s="225" t="str">
        <f t="shared" si="42"/>
        <v>-</v>
      </c>
      <c r="AA35" s="225" t="str">
        <f t="shared" si="42"/>
        <v>-</v>
      </c>
      <c r="AB35" s="225" t="str">
        <f t="shared" si="42"/>
        <v>-</v>
      </c>
      <c r="AE35" s="227"/>
      <c r="AF35" s="227"/>
      <c r="AG35" s="227"/>
      <c r="AH35" s="227"/>
      <c r="AI35" s="227"/>
      <c r="AJ35" s="227"/>
      <c r="AK35" s="227"/>
      <c r="AL35" s="227"/>
      <c r="AM35" s="227"/>
      <c r="AN35" s="227"/>
      <c r="AO35" s="227"/>
      <c r="AP35" s="227"/>
      <c r="AQ35" s="227"/>
      <c r="AR35" s="227"/>
      <c r="AS35" s="227"/>
      <c r="AT35" s="227"/>
      <c r="AU35" s="227"/>
      <c r="AV35" s="227"/>
      <c r="AW35" s="227"/>
      <c r="AX35" s="227"/>
      <c r="AY35" s="227"/>
      <c r="AZ35" s="227"/>
      <c r="BA35" s="227"/>
      <c r="BB35" s="227"/>
      <c r="BC35" s="227"/>
    </row>
    <row r="36" spans="3:55">
      <c r="AD36" s="27"/>
      <c r="AE36" s="27"/>
      <c r="AF36" s="27"/>
      <c r="AG36" s="27"/>
      <c r="AH36" s="27"/>
      <c r="AI36" s="27"/>
      <c r="AJ36" s="27"/>
      <c r="AK36" s="27"/>
      <c r="AL36" s="27"/>
      <c r="AM36" s="27"/>
      <c r="AN36" s="27"/>
      <c r="AO36" s="27"/>
      <c r="AP36" s="27"/>
      <c r="AQ36" s="27"/>
      <c r="AR36" s="27"/>
      <c r="AS36" s="27"/>
      <c r="AT36" s="27"/>
      <c r="AU36" s="27"/>
      <c r="AV36" s="27"/>
      <c r="AW36" s="27"/>
      <c r="AX36" s="27"/>
      <c r="AY36" s="27"/>
      <c r="AZ36" s="27"/>
      <c r="BA36" s="27"/>
      <c r="BB36" s="27"/>
      <c r="BC36" s="27"/>
    </row>
    <row r="37" spans="3:55">
      <c r="AD37" s="27"/>
      <c r="AE37" s="27"/>
      <c r="AF37" s="27"/>
      <c r="AG37" s="27"/>
      <c r="AH37" s="27"/>
      <c r="AI37" s="27"/>
      <c r="AJ37" s="27"/>
      <c r="AK37" s="27"/>
      <c r="AL37" s="27"/>
      <c r="AM37" s="27"/>
      <c r="AN37" s="27"/>
      <c r="AO37" s="27"/>
      <c r="AP37" s="27"/>
      <c r="AQ37" s="27"/>
      <c r="AR37" s="27"/>
      <c r="AS37" s="27"/>
      <c r="AT37" s="27"/>
      <c r="AU37" s="27"/>
      <c r="AV37" s="27"/>
      <c r="AW37" s="27"/>
      <c r="AX37" s="27"/>
      <c r="AY37" s="27"/>
      <c r="AZ37" s="27"/>
      <c r="BA37" s="27"/>
      <c r="BB37" s="27"/>
      <c r="BC37" s="27"/>
    </row>
    <row r="38" spans="3:55">
      <c r="AD38" s="27"/>
      <c r="AE38" s="27"/>
      <c r="AF38" s="27"/>
      <c r="AG38" s="27"/>
      <c r="AH38" s="27"/>
      <c r="AI38" s="27"/>
      <c r="AJ38" s="27"/>
      <c r="AK38" s="27"/>
      <c r="AL38" s="27"/>
      <c r="AM38" s="27"/>
      <c r="AN38" s="27"/>
      <c r="AO38" s="27"/>
      <c r="AP38" s="27"/>
      <c r="AQ38" s="27"/>
      <c r="AR38" s="27"/>
      <c r="AS38" s="27"/>
      <c r="AT38" s="27"/>
      <c r="AU38" s="27"/>
      <c r="AV38" s="27"/>
      <c r="AW38" s="27"/>
      <c r="AX38" s="27"/>
      <c r="AY38" s="27"/>
      <c r="AZ38" s="27"/>
      <c r="BA38" s="27"/>
      <c r="BB38" s="27"/>
      <c r="BC38" s="27"/>
    </row>
    <row r="39" spans="3:55">
      <c r="AD39" s="27"/>
      <c r="AE39" s="27"/>
      <c r="AF39" s="27"/>
      <c r="AG39" s="27"/>
      <c r="AH39" s="27"/>
      <c r="AI39" s="27"/>
      <c r="AJ39" s="27"/>
      <c r="AK39" s="27"/>
      <c r="AL39" s="27"/>
      <c r="AM39" s="27"/>
      <c r="AN39" s="27"/>
      <c r="AO39" s="27"/>
      <c r="AP39" s="27"/>
      <c r="AQ39" s="27"/>
      <c r="AR39" s="27"/>
      <c r="AS39" s="27"/>
      <c r="AT39" s="27"/>
      <c r="AU39" s="27"/>
      <c r="AV39" s="27"/>
      <c r="AW39" s="27"/>
      <c r="AX39" s="27"/>
      <c r="AY39" s="27"/>
      <c r="AZ39" s="27"/>
      <c r="BA39" s="27"/>
      <c r="BB39" s="27"/>
      <c r="BC39" s="27"/>
    </row>
    <row r="40" spans="3:55">
      <c r="AD40" s="27"/>
      <c r="AE40" s="27"/>
      <c r="AF40" s="27"/>
      <c r="AG40" s="27"/>
      <c r="AH40" s="27"/>
      <c r="AI40" s="27"/>
      <c r="AJ40" s="27"/>
      <c r="AK40" s="27"/>
      <c r="AL40" s="27"/>
      <c r="AM40" s="27"/>
      <c r="AN40" s="27"/>
      <c r="AO40" s="27"/>
      <c r="AP40" s="27"/>
      <c r="AQ40" s="27"/>
      <c r="AR40" s="27"/>
      <c r="AS40" s="27"/>
      <c r="AT40" s="27"/>
      <c r="AU40" s="27"/>
      <c r="AV40" s="27"/>
      <c r="AW40" s="27"/>
      <c r="AX40" s="27"/>
      <c r="AY40" s="27"/>
      <c r="AZ40" s="27"/>
      <c r="BA40" s="27"/>
      <c r="BB40" s="27"/>
      <c r="BC40" s="27"/>
    </row>
    <row r="41" spans="3:55">
      <c r="AD41" s="27"/>
      <c r="AE41" s="27"/>
      <c r="AF41" s="27"/>
      <c r="AG41" s="27"/>
      <c r="AH41" s="27"/>
      <c r="AI41" s="27"/>
      <c r="AJ41" s="27"/>
      <c r="AK41" s="27"/>
      <c r="AL41" s="27"/>
      <c r="AM41" s="27"/>
      <c r="AN41" s="27"/>
      <c r="AO41" s="27"/>
      <c r="AP41" s="27"/>
      <c r="AQ41" s="27"/>
      <c r="AR41" s="27"/>
      <c r="AS41" s="27"/>
      <c r="AT41" s="27"/>
      <c r="AU41" s="27"/>
      <c r="AV41" s="27"/>
      <c r="AW41" s="27"/>
      <c r="AX41" s="27"/>
      <c r="AY41" s="27"/>
      <c r="AZ41" s="27"/>
      <c r="BA41" s="27"/>
      <c r="BB41" s="27"/>
      <c r="BC41" s="27"/>
    </row>
    <row r="42" spans="3:55">
      <c r="AD42" s="27"/>
      <c r="AE42" s="27"/>
      <c r="AF42" s="27"/>
      <c r="AG42" s="27"/>
      <c r="AH42" s="27"/>
      <c r="AI42" s="27"/>
      <c r="AJ42" s="27"/>
      <c r="AK42" s="27"/>
      <c r="AL42" s="27"/>
      <c r="AM42" s="27"/>
      <c r="AN42" s="27"/>
      <c r="AO42" s="27"/>
      <c r="AP42" s="27"/>
      <c r="AQ42" s="27"/>
      <c r="AR42" s="27"/>
      <c r="AS42" s="27"/>
      <c r="AT42" s="27"/>
      <c r="AU42" s="27"/>
      <c r="AV42" s="27"/>
      <c r="AW42" s="27"/>
      <c r="AX42" s="27"/>
      <c r="AY42" s="27"/>
      <c r="AZ42" s="27"/>
      <c r="BA42" s="27"/>
      <c r="BB42" s="27"/>
      <c r="BC42" s="27"/>
    </row>
    <row r="43" spans="3:55">
      <c r="AD43" s="27"/>
      <c r="AE43" s="27"/>
      <c r="AF43" s="27"/>
      <c r="AG43" s="27"/>
      <c r="AH43" s="27"/>
      <c r="AI43" s="27"/>
      <c r="AJ43" s="27"/>
      <c r="AK43" s="27"/>
      <c r="AL43" s="27"/>
      <c r="AM43" s="27"/>
      <c r="AN43" s="27"/>
      <c r="AO43" s="27"/>
      <c r="AP43" s="27"/>
      <c r="AQ43" s="27"/>
      <c r="AR43" s="27"/>
      <c r="AS43" s="27"/>
      <c r="AT43" s="27"/>
      <c r="AU43" s="27"/>
      <c r="AV43" s="27"/>
      <c r="AW43" s="27"/>
      <c r="AX43" s="27"/>
      <c r="AY43" s="27"/>
      <c r="AZ43" s="27"/>
      <c r="BA43" s="27"/>
      <c r="BB43" s="27"/>
      <c r="BC43" s="27"/>
    </row>
    <row r="44" spans="3:55">
      <c r="AD44" s="27"/>
      <c r="AE44" s="27"/>
      <c r="AF44" s="27"/>
      <c r="AG44" s="27"/>
      <c r="AH44" s="27"/>
      <c r="AI44" s="27"/>
      <c r="AJ44" s="27"/>
      <c r="AK44" s="27"/>
      <c r="AL44" s="27"/>
      <c r="AM44" s="27"/>
      <c r="AN44" s="27"/>
      <c r="AO44" s="27"/>
      <c r="AP44" s="27"/>
      <c r="AQ44" s="27"/>
      <c r="AR44" s="27"/>
      <c r="AS44" s="27"/>
      <c r="AT44" s="27"/>
      <c r="AU44" s="27"/>
      <c r="AV44" s="27"/>
      <c r="AW44" s="27"/>
      <c r="AX44" s="27"/>
      <c r="AY44" s="27"/>
      <c r="AZ44" s="27"/>
      <c r="BA44" s="27"/>
      <c r="BB44" s="27"/>
      <c r="BC44" s="27"/>
    </row>
    <row r="45" spans="3:55">
      <c r="AD45" s="27"/>
      <c r="AE45" s="27"/>
      <c r="AF45" s="27"/>
      <c r="AG45" s="27"/>
      <c r="AH45" s="27"/>
      <c r="AI45" s="27"/>
      <c r="AJ45" s="27"/>
      <c r="AK45" s="27"/>
      <c r="AL45" s="27"/>
      <c r="AM45" s="27"/>
      <c r="AN45" s="27"/>
      <c r="AO45" s="27"/>
      <c r="AP45" s="27"/>
      <c r="AQ45" s="27"/>
      <c r="AR45" s="27"/>
      <c r="AS45" s="27"/>
      <c r="AT45" s="27"/>
      <c r="AU45" s="27"/>
      <c r="AV45" s="27"/>
      <c r="AW45" s="27"/>
      <c r="AX45" s="27"/>
      <c r="AY45" s="27"/>
      <c r="AZ45" s="27"/>
      <c r="BA45" s="27"/>
      <c r="BB45" s="27"/>
      <c r="BC45" s="27"/>
    </row>
    <row r="46" spans="3:55">
      <c r="AD46" s="27"/>
      <c r="AE46" s="27"/>
      <c r="AF46" s="27"/>
      <c r="AG46" s="27"/>
      <c r="AH46" s="27"/>
      <c r="AI46" s="27"/>
      <c r="AJ46" s="27"/>
      <c r="AK46" s="27"/>
      <c r="AL46" s="27"/>
      <c r="AM46" s="27"/>
      <c r="AN46" s="27"/>
      <c r="AO46" s="27"/>
      <c r="AP46" s="27"/>
      <c r="AQ46" s="27"/>
      <c r="AR46" s="27"/>
      <c r="AS46" s="27"/>
      <c r="AT46" s="27"/>
      <c r="AU46" s="27"/>
      <c r="AV46" s="27"/>
      <c r="AW46" s="27"/>
      <c r="AX46" s="27"/>
      <c r="AY46" s="27"/>
      <c r="AZ46" s="27"/>
      <c r="BA46" s="27"/>
      <c r="BB46" s="27"/>
      <c r="BC46" s="27"/>
    </row>
    <row r="47" spans="3:55">
      <c r="AD47" s="27"/>
      <c r="AE47" s="27"/>
      <c r="AF47" s="27"/>
      <c r="AG47" s="27"/>
      <c r="AH47" s="27"/>
      <c r="AI47" s="27"/>
      <c r="AJ47" s="27"/>
      <c r="AK47" s="27"/>
      <c r="AL47" s="27"/>
      <c r="AM47" s="27"/>
      <c r="AN47" s="27"/>
      <c r="AO47" s="27"/>
      <c r="AP47" s="27"/>
      <c r="AQ47" s="27"/>
      <c r="AR47" s="27"/>
      <c r="AS47" s="27"/>
      <c r="AT47" s="27"/>
      <c r="AU47" s="27"/>
      <c r="AV47" s="27"/>
      <c r="AW47" s="27"/>
      <c r="AX47" s="27"/>
      <c r="AY47" s="27"/>
      <c r="AZ47" s="27"/>
      <c r="BA47" s="27"/>
      <c r="BB47" s="27"/>
      <c r="BC47" s="27"/>
    </row>
    <row r="48" spans="3:55">
      <c r="AD48" s="27"/>
      <c r="AE48" s="27"/>
      <c r="AF48" s="27"/>
      <c r="AG48" s="27"/>
      <c r="AH48" s="27"/>
      <c r="AI48" s="27"/>
      <c r="AJ48" s="27"/>
      <c r="AK48" s="27"/>
      <c r="AL48" s="27"/>
      <c r="AM48" s="27"/>
      <c r="AN48" s="27"/>
      <c r="AO48" s="27"/>
      <c r="AP48" s="27"/>
      <c r="AQ48" s="27"/>
      <c r="AR48" s="27"/>
      <c r="AS48" s="27"/>
      <c r="AT48" s="27"/>
      <c r="AU48" s="27"/>
      <c r="AV48" s="27"/>
      <c r="AW48" s="27"/>
      <c r="AX48" s="27"/>
      <c r="AY48" s="27"/>
      <c r="AZ48" s="27"/>
      <c r="BA48" s="27"/>
      <c r="BB48" s="27"/>
      <c r="BC48" s="27"/>
    </row>
    <row r="49" spans="30:55">
      <c r="AD49" s="27"/>
      <c r="AE49" s="27"/>
      <c r="AF49" s="27"/>
      <c r="AG49" s="27"/>
      <c r="AH49" s="27"/>
      <c r="AI49" s="27"/>
      <c r="AJ49" s="27"/>
      <c r="AK49" s="27"/>
      <c r="AL49" s="27"/>
      <c r="AM49" s="27"/>
      <c r="AN49" s="27"/>
      <c r="AO49" s="27"/>
      <c r="AP49" s="27"/>
      <c r="AQ49" s="27"/>
      <c r="AR49" s="27"/>
      <c r="AS49" s="27"/>
      <c r="AT49" s="27"/>
      <c r="AU49" s="27"/>
      <c r="AV49" s="27"/>
      <c r="AW49" s="27"/>
      <c r="AX49" s="27"/>
      <c r="AY49" s="27"/>
      <c r="AZ49" s="27"/>
      <c r="BA49" s="27"/>
      <c r="BB49" s="27"/>
      <c r="BC49" s="27"/>
    </row>
    <row r="50" spans="30:55">
      <c r="AD50" s="27"/>
      <c r="AE50" s="27"/>
      <c r="AF50" s="27"/>
      <c r="AG50" s="27"/>
      <c r="AH50" s="27"/>
      <c r="AI50" s="27"/>
      <c r="AJ50" s="27"/>
      <c r="AK50" s="27"/>
      <c r="AL50" s="27"/>
      <c r="AM50" s="27"/>
      <c r="AN50" s="27"/>
      <c r="AO50" s="27"/>
      <c r="AP50" s="27"/>
      <c r="AQ50" s="27"/>
      <c r="AR50" s="27"/>
      <c r="AS50" s="27"/>
      <c r="AT50" s="27"/>
      <c r="AU50" s="27"/>
      <c r="AV50" s="27"/>
      <c r="AW50" s="27"/>
      <c r="AX50" s="27"/>
      <c r="AY50" s="27"/>
      <c r="AZ50" s="27"/>
      <c r="BA50" s="27"/>
      <c r="BB50" s="27"/>
      <c r="BC50" s="27"/>
    </row>
    <row r="51" spans="30:55">
      <c r="AD51" s="27"/>
      <c r="AE51" s="27"/>
      <c r="AF51" s="27"/>
      <c r="AG51" s="27"/>
      <c r="AH51" s="27"/>
      <c r="AI51" s="27"/>
      <c r="AJ51" s="27"/>
      <c r="AK51" s="27"/>
      <c r="AL51" s="27"/>
      <c r="AM51" s="27"/>
      <c r="AN51" s="27"/>
      <c r="AO51" s="27"/>
      <c r="AP51" s="27"/>
      <c r="AQ51" s="27"/>
      <c r="AR51" s="27"/>
      <c r="AS51" s="27"/>
      <c r="AT51" s="27"/>
      <c r="AU51" s="27"/>
      <c r="AV51" s="27"/>
      <c r="AW51" s="27"/>
      <c r="AX51" s="27"/>
      <c r="AY51" s="27"/>
      <c r="AZ51" s="27"/>
      <c r="BA51" s="27"/>
      <c r="BB51" s="27"/>
      <c r="BC51" s="27"/>
    </row>
    <row r="52" spans="30:55">
      <c r="AD52" s="27"/>
      <c r="AE52" s="27"/>
      <c r="AF52" s="27"/>
      <c r="AG52" s="27"/>
      <c r="AH52" s="27"/>
      <c r="AI52" s="27"/>
      <c r="AJ52" s="27"/>
      <c r="AK52" s="27"/>
      <c r="AL52" s="27"/>
      <c r="AM52" s="27"/>
      <c r="AN52" s="27"/>
      <c r="AO52" s="27"/>
      <c r="AP52" s="27"/>
      <c r="AQ52" s="27"/>
      <c r="AR52" s="27"/>
      <c r="AS52" s="27"/>
      <c r="AT52" s="27"/>
      <c r="AU52" s="27"/>
      <c r="AV52" s="27"/>
      <c r="AW52" s="27"/>
      <c r="AX52" s="27"/>
      <c r="AY52" s="27"/>
      <c r="AZ52" s="27"/>
      <c r="BA52" s="27"/>
      <c r="BB52" s="27"/>
      <c r="BC52" s="27"/>
    </row>
    <row r="53" spans="30:55">
      <c r="AD53" s="27"/>
      <c r="AE53" s="27"/>
      <c r="AF53" s="27"/>
      <c r="AG53" s="27"/>
      <c r="AH53" s="27"/>
      <c r="AI53" s="27"/>
      <c r="AJ53" s="27"/>
      <c r="AK53" s="27"/>
      <c r="AL53" s="27"/>
      <c r="AM53" s="27"/>
      <c r="AN53" s="27"/>
      <c r="AO53" s="27"/>
      <c r="AP53" s="27"/>
      <c r="AQ53" s="27"/>
      <c r="AR53" s="27"/>
      <c r="AS53" s="27"/>
      <c r="AT53" s="27"/>
      <c r="AU53" s="27"/>
      <c r="AV53" s="27"/>
      <c r="AW53" s="27"/>
      <c r="AX53" s="27"/>
      <c r="AY53" s="27"/>
      <c r="AZ53" s="27"/>
      <c r="BA53" s="27"/>
      <c r="BB53" s="27"/>
      <c r="BC53" s="27"/>
    </row>
    <row r="54" spans="30:55">
      <c r="AD54" s="27"/>
      <c r="AE54" s="27"/>
      <c r="AF54" s="27"/>
      <c r="AG54" s="27"/>
      <c r="AH54" s="27"/>
      <c r="AI54" s="27"/>
      <c r="AJ54" s="27"/>
      <c r="AK54" s="27"/>
      <c r="AL54" s="27"/>
      <c r="AM54" s="27"/>
      <c r="AN54" s="27"/>
      <c r="AO54" s="27"/>
      <c r="AP54" s="27"/>
      <c r="AQ54" s="27"/>
      <c r="AR54" s="27"/>
      <c r="AS54" s="27"/>
      <c r="AT54" s="27"/>
      <c r="AU54" s="27"/>
      <c r="AV54" s="27"/>
      <c r="AW54" s="27"/>
      <c r="AX54" s="27"/>
      <c r="AY54" s="27"/>
      <c r="AZ54" s="27"/>
      <c r="BA54" s="27"/>
      <c r="BB54" s="27"/>
      <c r="BC54" s="27"/>
    </row>
    <row r="55" spans="30:55">
      <c r="AD55" s="27"/>
      <c r="AE55" s="27"/>
      <c r="AF55" s="27"/>
      <c r="AG55" s="27"/>
      <c r="AH55" s="27"/>
      <c r="AI55" s="27"/>
      <c r="AJ55" s="27"/>
      <c r="AK55" s="27"/>
      <c r="AL55" s="27"/>
      <c r="AM55" s="27"/>
      <c r="AN55" s="27"/>
      <c r="AO55" s="27"/>
      <c r="AP55" s="27"/>
      <c r="AQ55" s="27"/>
      <c r="AR55" s="27"/>
      <c r="AS55" s="27"/>
      <c r="AT55" s="27"/>
      <c r="AU55" s="27"/>
      <c r="AV55" s="27"/>
      <c r="AW55" s="27"/>
      <c r="AX55" s="27"/>
      <c r="AY55" s="27"/>
      <c r="AZ55" s="27"/>
      <c r="BA55" s="27"/>
      <c r="BB55" s="27"/>
      <c r="BC55" s="27"/>
    </row>
    <row r="56" spans="30:55">
      <c r="AD56" s="27"/>
      <c r="AE56" s="27"/>
      <c r="AF56" s="27"/>
      <c r="AG56" s="27"/>
      <c r="AH56" s="27"/>
      <c r="AI56" s="27"/>
      <c r="AJ56" s="27"/>
      <c r="AK56" s="27"/>
      <c r="AL56" s="27"/>
      <c r="AM56" s="27"/>
      <c r="AN56" s="27"/>
      <c r="AO56" s="27"/>
      <c r="AP56" s="27"/>
      <c r="AQ56" s="27"/>
      <c r="AR56" s="27"/>
      <c r="AS56" s="27"/>
      <c r="AT56" s="27"/>
      <c r="AU56" s="27"/>
      <c r="AV56" s="27"/>
      <c r="AW56" s="27"/>
      <c r="AX56" s="27"/>
      <c r="AY56" s="27"/>
      <c r="AZ56" s="27"/>
      <c r="BA56" s="27"/>
      <c r="BB56" s="27"/>
      <c r="BC56" s="27"/>
    </row>
    <row r="57" spans="30:55">
      <c r="AD57" s="27"/>
      <c r="AE57" s="27"/>
      <c r="AF57" s="27"/>
      <c r="AG57" s="27"/>
      <c r="AH57" s="27"/>
      <c r="AI57" s="27"/>
      <c r="AJ57" s="27"/>
      <c r="AK57" s="27"/>
      <c r="AL57" s="27"/>
      <c r="AM57" s="27"/>
      <c r="AN57" s="27"/>
      <c r="AO57" s="27"/>
      <c r="AP57" s="27"/>
      <c r="AQ57" s="27"/>
      <c r="AR57" s="27"/>
      <c r="AS57" s="27"/>
      <c r="AT57" s="27"/>
      <c r="AU57" s="27"/>
      <c r="AV57" s="27"/>
      <c r="AW57" s="27"/>
      <c r="AX57" s="27"/>
      <c r="AY57" s="27"/>
      <c r="AZ57" s="27"/>
      <c r="BA57" s="27"/>
      <c r="BB57" s="27"/>
      <c r="BC57" s="27"/>
    </row>
    <row r="58" spans="30:55">
      <c r="AD58" s="27"/>
      <c r="AE58" s="27"/>
      <c r="AF58" s="27"/>
      <c r="AG58" s="27"/>
      <c r="AH58" s="27"/>
      <c r="AI58" s="27"/>
      <c r="AJ58" s="27"/>
      <c r="AK58" s="27"/>
      <c r="AL58" s="27"/>
      <c r="AM58" s="27"/>
      <c r="AN58" s="27"/>
      <c r="AO58" s="27"/>
      <c r="AP58" s="27"/>
      <c r="AQ58" s="27"/>
      <c r="AR58" s="27"/>
      <c r="AS58" s="27"/>
      <c r="AT58" s="27"/>
      <c r="AU58" s="27"/>
      <c r="AV58" s="27"/>
      <c r="AW58" s="27"/>
      <c r="AX58" s="27"/>
      <c r="AY58" s="27"/>
      <c r="AZ58" s="27"/>
      <c r="BA58" s="27"/>
      <c r="BB58" s="27"/>
      <c r="BC58" s="27"/>
    </row>
    <row r="59" spans="30:55">
      <c r="AD59" s="27"/>
      <c r="AE59" s="27"/>
      <c r="AF59" s="27"/>
      <c r="AG59" s="27"/>
      <c r="AH59" s="27"/>
      <c r="AI59" s="27"/>
      <c r="AJ59" s="27"/>
      <c r="AK59" s="27"/>
      <c r="AL59" s="27"/>
      <c r="AM59" s="27"/>
      <c r="AN59" s="27"/>
      <c r="AO59" s="27"/>
      <c r="AP59" s="27"/>
      <c r="AQ59" s="27"/>
      <c r="AR59" s="27"/>
      <c r="AS59" s="27"/>
      <c r="AT59" s="27"/>
      <c r="AU59" s="27"/>
      <c r="AV59" s="27"/>
      <c r="AW59" s="27"/>
      <c r="AX59" s="27"/>
      <c r="AY59" s="27"/>
      <c r="AZ59" s="27"/>
      <c r="BA59" s="27"/>
      <c r="BB59" s="27"/>
      <c r="BC59" s="27"/>
    </row>
    <row r="60" spans="30:55">
      <c r="AD60" s="27"/>
      <c r="AE60" s="27"/>
      <c r="AF60" s="27"/>
      <c r="AG60" s="27"/>
      <c r="AH60" s="27"/>
      <c r="AI60" s="27"/>
      <c r="AJ60" s="27"/>
      <c r="AK60" s="27"/>
      <c r="AL60" s="27"/>
      <c r="AM60" s="27"/>
      <c r="AN60" s="27"/>
      <c r="AO60" s="27"/>
      <c r="AP60" s="27"/>
      <c r="AQ60" s="27"/>
      <c r="AR60" s="27"/>
      <c r="AS60" s="27"/>
      <c r="AT60" s="27"/>
      <c r="AU60" s="27"/>
      <c r="AV60" s="27"/>
      <c r="AW60" s="27"/>
      <c r="AX60" s="27"/>
      <c r="AY60" s="27"/>
      <c r="AZ60" s="27"/>
      <c r="BA60" s="27"/>
      <c r="BB60" s="27"/>
      <c r="BC60" s="27"/>
    </row>
    <row r="61" spans="30:55">
      <c r="AD61" s="27"/>
      <c r="AE61" s="27"/>
      <c r="AF61" s="27"/>
      <c r="AG61" s="27"/>
      <c r="AH61" s="27"/>
      <c r="AI61" s="27"/>
      <c r="AJ61" s="27"/>
      <c r="AK61" s="27"/>
      <c r="AL61" s="27"/>
      <c r="AM61" s="27"/>
      <c r="AN61" s="27"/>
      <c r="AO61" s="27"/>
      <c r="AP61" s="27"/>
      <c r="AQ61" s="27"/>
      <c r="AR61" s="27"/>
      <c r="AS61" s="27"/>
      <c r="AT61" s="27"/>
      <c r="AU61" s="27"/>
      <c r="AV61" s="27"/>
      <c r="AW61" s="27"/>
      <c r="AX61" s="27"/>
      <c r="AY61" s="27"/>
      <c r="AZ61" s="27"/>
      <c r="BA61" s="27"/>
      <c r="BB61" s="27"/>
      <c r="BC61" s="27"/>
    </row>
    <row r="62" spans="30:55">
      <c r="AD62" s="27"/>
      <c r="AE62" s="27"/>
      <c r="AF62" s="27"/>
      <c r="AG62" s="27"/>
      <c r="AH62" s="27"/>
      <c r="AI62" s="27"/>
      <c r="AJ62" s="27"/>
      <c r="AK62" s="27"/>
      <c r="AL62" s="27"/>
      <c r="AM62" s="27"/>
      <c r="AN62" s="27"/>
      <c r="AO62" s="27"/>
      <c r="AP62" s="27"/>
      <c r="AQ62" s="27"/>
      <c r="AR62" s="27"/>
      <c r="AS62" s="27"/>
      <c r="AT62" s="27"/>
      <c r="AU62" s="27"/>
      <c r="AV62" s="27"/>
      <c r="AW62" s="27"/>
      <c r="AX62" s="27"/>
      <c r="AY62" s="27"/>
      <c r="AZ62" s="27"/>
      <c r="BA62" s="27"/>
      <c r="BB62" s="27"/>
      <c r="BC62" s="27"/>
    </row>
    <row r="63" spans="30:55">
      <c r="AD63" s="27"/>
      <c r="AE63" s="27"/>
      <c r="AF63" s="27"/>
      <c r="AG63" s="27"/>
      <c r="AH63" s="27"/>
      <c r="AI63" s="27"/>
      <c r="AJ63" s="27"/>
      <c r="AK63" s="27"/>
      <c r="AL63" s="27"/>
      <c r="AM63" s="27"/>
      <c r="AN63" s="27"/>
      <c r="AO63" s="27"/>
      <c r="AP63" s="27"/>
      <c r="AQ63" s="27"/>
      <c r="AR63" s="27"/>
      <c r="AS63" s="27"/>
      <c r="AT63" s="27"/>
      <c r="AU63" s="27"/>
      <c r="AV63" s="27"/>
      <c r="AW63" s="27"/>
      <c r="AX63" s="27"/>
      <c r="AY63" s="27"/>
      <c r="AZ63" s="27"/>
      <c r="BA63" s="27"/>
      <c r="BB63" s="27"/>
      <c r="BC63" s="27"/>
    </row>
    <row r="64" spans="30:55">
      <c r="AD64" s="27"/>
      <c r="AE64" s="27"/>
      <c r="AF64" s="27"/>
      <c r="AG64" s="27"/>
      <c r="AH64" s="27"/>
      <c r="AI64" s="27"/>
      <c r="AJ64" s="27"/>
      <c r="AK64" s="27"/>
      <c r="AL64" s="27"/>
      <c r="AM64" s="27"/>
      <c r="AN64" s="27"/>
      <c r="AO64" s="27"/>
      <c r="AP64" s="27"/>
      <c r="AQ64" s="27"/>
      <c r="AR64" s="27"/>
      <c r="AS64" s="27"/>
      <c r="AT64" s="27"/>
      <c r="AU64" s="27"/>
      <c r="AV64" s="27"/>
      <c r="AW64" s="27"/>
      <c r="AX64" s="27"/>
      <c r="AY64" s="27"/>
      <c r="AZ64" s="27"/>
      <c r="BA64" s="27"/>
      <c r="BB64" s="27"/>
      <c r="BC64" s="27"/>
    </row>
    <row r="65" spans="30:55">
      <c r="AD65" s="27"/>
      <c r="AE65" s="27"/>
      <c r="AF65" s="27"/>
      <c r="AG65" s="27"/>
      <c r="AH65" s="27"/>
      <c r="AI65" s="27"/>
      <c r="AJ65" s="27"/>
      <c r="AK65" s="27"/>
      <c r="AL65" s="27"/>
      <c r="AM65" s="27"/>
      <c r="AN65" s="27"/>
      <c r="AO65" s="27"/>
      <c r="AP65" s="27"/>
      <c r="AQ65" s="27"/>
      <c r="AR65" s="27"/>
      <c r="AS65" s="27"/>
      <c r="AT65" s="27"/>
      <c r="AU65" s="27"/>
      <c r="AV65" s="27"/>
      <c r="AW65" s="27"/>
      <c r="AX65" s="27"/>
      <c r="AY65" s="27"/>
      <c r="AZ65" s="27"/>
      <c r="BA65" s="27"/>
      <c r="BB65" s="27"/>
      <c r="BC65" s="27"/>
    </row>
  </sheetData>
  <mergeCells count="10">
    <mergeCell ref="B3:B5"/>
    <mergeCell ref="C3:AB3"/>
    <mergeCell ref="C4:AB4"/>
    <mergeCell ref="AD4:BC4"/>
    <mergeCell ref="AD3:BC3"/>
    <mergeCell ref="C24:AB24"/>
    <mergeCell ref="AD24:BC24"/>
    <mergeCell ref="C32:AB32"/>
    <mergeCell ref="AD32:BC32"/>
    <mergeCell ref="C2:BC2"/>
  </mergeCells>
  <phoneticPr fontId="2" type="noConversion"/>
  <pageMargins left="0.75" right="0.75" top="1" bottom="1" header="0.5" footer="0.5"/>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D60"/>
  <sheetViews>
    <sheetView workbookViewId="0">
      <pane xSplit="2" ySplit="6" topLeftCell="C7" activePane="bottomRight" state="frozen"/>
      <selection activeCell="B3" sqref="B3:B5"/>
      <selection pane="topRight" activeCell="B3" sqref="B3:B5"/>
      <selection pane="bottomLeft" activeCell="B3" sqref="B3:B5"/>
      <selection pane="bottomRight" activeCell="B3" sqref="B3:B5"/>
    </sheetView>
  </sheetViews>
  <sheetFormatPr defaultRowHeight="12.5"/>
  <cols>
    <col min="1" max="1" width="1.7265625" customWidth="1"/>
    <col min="2" max="2" width="20.7265625" customWidth="1"/>
    <col min="3" max="22" width="5.7265625" customWidth="1"/>
    <col min="23" max="28" width="5.7265625" hidden="1" customWidth="1"/>
    <col min="29" max="29" width="1.7265625" customWidth="1"/>
    <col min="30" max="49" width="5.7265625" style="28" customWidth="1"/>
    <col min="50" max="55" width="5.7265625" style="28" hidden="1" customWidth="1"/>
  </cols>
  <sheetData>
    <row r="1" spans="1:56" ht="9" customHeight="1" thickBot="1"/>
    <row r="2" spans="1:56" ht="20" customHeight="1" thickTop="1" thickBot="1">
      <c r="A2" s="36">
        <f>[2]RWE!$A$7</f>
        <v>1.82</v>
      </c>
      <c r="B2" s="25"/>
      <c r="C2" s="256" t="s">
        <v>51</v>
      </c>
      <c r="D2" s="257"/>
      <c r="E2" s="257"/>
      <c r="F2" s="257"/>
      <c r="G2" s="257"/>
      <c r="H2" s="257"/>
      <c r="I2" s="257"/>
      <c r="J2" s="257"/>
      <c r="K2" s="257"/>
      <c r="L2" s="257"/>
      <c r="M2" s="257"/>
      <c r="N2" s="257"/>
      <c r="O2" s="257"/>
      <c r="P2" s="257"/>
      <c r="Q2" s="257"/>
      <c r="R2" s="257"/>
      <c r="S2" s="257"/>
      <c r="T2" s="257"/>
      <c r="U2" s="257"/>
      <c r="V2" s="257"/>
      <c r="W2" s="257"/>
      <c r="X2" s="257"/>
      <c r="Y2" s="257"/>
      <c r="Z2" s="257"/>
      <c r="AA2" s="257"/>
      <c r="AB2" s="257"/>
      <c r="AC2" s="257"/>
      <c r="AD2" s="257"/>
      <c r="AE2" s="257"/>
      <c r="AF2" s="257"/>
      <c r="AG2" s="257"/>
      <c r="AH2" s="257"/>
      <c r="AI2" s="257"/>
      <c r="AJ2" s="257"/>
      <c r="AK2" s="257"/>
      <c r="AL2" s="257"/>
      <c r="AM2" s="257"/>
      <c r="AN2" s="257"/>
      <c r="AO2" s="257"/>
      <c r="AP2" s="257"/>
      <c r="AQ2" s="257"/>
      <c r="AR2" s="257"/>
      <c r="AS2" s="257"/>
      <c r="AT2" s="257"/>
      <c r="AU2" s="257"/>
      <c r="AV2" s="257"/>
      <c r="AW2" s="257"/>
      <c r="AX2" s="257"/>
      <c r="AY2" s="257"/>
      <c r="AZ2" s="257"/>
      <c r="BA2" s="257"/>
      <c r="BB2" s="257"/>
      <c r="BC2" s="258"/>
      <c r="BD2" s="165"/>
    </row>
    <row r="3" spans="1:56" ht="16" thickTop="1">
      <c r="B3" s="274" t="s">
        <v>75</v>
      </c>
      <c r="C3" s="286" t="s">
        <v>14</v>
      </c>
      <c r="D3" s="287"/>
      <c r="E3" s="287"/>
      <c r="F3" s="287"/>
      <c r="G3" s="287"/>
      <c r="H3" s="287"/>
      <c r="I3" s="287"/>
      <c r="J3" s="287"/>
      <c r="K3" s="287"/>
      <c r="L3" s="287"/>
      <c r="M3" s="287"/>
      <c r="N3" s="287"/>
      <c r="O3" s="287"/>
      <c r="P3" s="287"/>
      <c r="Q3" s="287"/>
      <c r="R3" s="287"/>
      <c r="S3" s="287"/>
      <c r="T3" s="287"/>
      <c r="U3" s="287"/>
      <c r="V3" s="287"/>
      <c r="W3" s="287"/>
      <c r="X3" s="287"/>
      <c r="Y3" s="287"/>
      <c r="Z3" s="287"/>
      <c r="AA3" s="287"/>
      <c r="AB3" s="287"/>
      <c r="AC3" s="161"/>
      <c r="AD3" s="259" t="s">
        <v>4</v>
      </c>
      <c r="AE3" s="260"/>
      <c r="AF3" s="260"/>
      <c r="AG3" s="260"/>
      <c r="AH3" s="260"/>
      <c r="AI3" s="260"/>
      <c r="AJ3" s="260"/>
      <c r="AK3" s="260"/>
      <c r="AL3" s="260"/>
      <c r="AM3" s="260"/>
      <c r="AN3" s="260"/>
      <c r="AO3" s="260"/>
      <c r="AP3" s="260"/>
      <c r="AQ3" s="260"/>
      <c r="AR3" s="260"/>
      <c r="AS3" s="260"/>
      <c r="AT3" s="260"/>
      <c r="AU3" s="260"/>
      <c r="AV3" s="260"/>
      <c r="AW3" s="260"/>
      <c r="AX3" s="260"/>
      <c r="AY3" s="260"/>
      <c r="AZ3" s="260"/>
      <c r="BA3" s="260"/>
      <c r="BB3" s="260"/>
      <c r="BC3" s="261"/>
      <c r="BD3" s="165"/>
    </row>
    <row r="4" spans="1:56" ht="13" thickBot="1">
      <c r="B4" s="275"/>
      <c r="C4" s="279" t="s">
        <v>3</v>
      </c>
      <c r="D4" s="280"/>
      <c r="E4" s="280"/>
      <c r="F4" s="280"/>
      <c r="G4" s="280"/>
      <c r="H4" s="280"/>
      <c r="I4" s="280"/>
      <c r="J4" s="280"/>
      <c r="K4" s="280"/>
      <c r="L4" s="280"/>
      <c r="M4" s="280"/>
      <c r="N4" s="280"/>
      <c r="O4" s="280"/>
      <c r="P4" s="280"/>
      <c r="Q4" s="280"/>
      <c r="R4" s="280"/>
      <c r="S4" s="280"/>
      <c r="T4" s="280"/>
      <c r="U4" s="280"/>
      <c r="V4" s="280"/>
      <c r="W4" s="280"/>
      <c r="X4" s="280"/>
      <c r="Y4" s="280"/>
      <c r="Z4" s="280"/>
      <c r="AA4" s="280"/>
      <c r="AB4" s="280"/>
      <c r="AC4" s="3"/>
      <c r="AD4" s="262" t="s">
        <v>48</v>
      </c>
      <c r="AE4" s="263"/>
      <c r="AF4" s="263"/>
      <c r="AG4" s="263"/>
      <c r="AH4" s="263"/>
      <c r="AI4" s="263"/>
      <c r="AJ4" s="263"/>
      <c r="AK4" s="263"/>
      <c r="AL4" s="263"/>
      <c r="AM4" s="263"/>
      <c r="AN4" s="263"/>
      <c r="AO4" s="263"/>
      <c r="AP4" s="263"/>
      <c r="AQ4" s="263"/>
      <c r="AR4" s="263"/>
      <c r="AS4" s="263"/>
      <c r="AT4" s="263"/>
      <c r="AU4" s="263"/>
      <c r="AV4" s="263"/>
      <c r="AW4" s="263"/>
      <c r="AX4" s="263"/>
      <c r="AY4" s="263"/>
      <c r="AZ4" s="263"/>
      <c r="BA4" s="263"/>
      <c r="BB4" s="263"/>
      <c r="BC4" s="264"/>
      <c r="BD4" s="165"/>
    </row>
    <row r="5" spans="1:56" ht="20" customHeight="1" thickTop="1" thickBot="1">
      <c r="B5" s="276"/>
      <c r="C5" s="37">
        <v>2000</v>
      </c>
      <c r="D5" s="38">
        <f>1+C5</f>
        <v>2001</v>
      </c>
      <c r="E5" s="38">
        <f t="shared" ref="E5:AB5" si="0">1+D5</f>
        <v>2002</v>
      </c>
      <c r="F5" s="38">
        <f t="shared" si="0"/>
        <v>2003</v>
      </c>
      <c r="G5" s="38">
        <f t="shared" si="0"/>
        <v>2004</v>
      </c>
      <c r="H5" s="38">
        <f t="shared" si="0"/>
        <v>2005</v>
      </c>
      <c r="I5" s="38">
        <f t="shared" si="0"/>
        <v>2006</v>
      </c>
      <c r="J5" s="38">
        <f t="shared" si="0"/>
        <v>2007</v>
      </c>
      <c r="K5" s="38">
        <f t="shared" si="0"/>
        <v>2008</v>
      </c>
      <c r="L5" s="38">
        <f t="shared" si="0"/>
        <v>2009</v>
      </c>
      <c r="M5" s="38">
        <f t="shared" si="0"/>
        <v>2010</v>
      </c>
      <c r="N5" s="38">
        <f t="shared" si="0"/>
        <v>2011</v>
      </c>
      <c r="O5" s="38">
        <f t="shared" si="0"/>
        <v>2012</v>
      </c>
      <c r="P5" s="38">
        <f t="shared" si="0"/>
        <v>2013</v>
      </c>
      <c r="Q5" s="38">
        <f t="shared" si="0"/>
        <v>2014</v>
      </c>
      <c r="R5" s="38">
        <f t="shared" si="0"/>
        <v>2015</v>
      </c>
      <c r="S5" s="38">
        <f t="shared" si="0"/>
        <v>2016</v>
      </c>
      <c r="T5" s="38">
        <f t="shared" si="0"/>
        <v>2017</v>
      </c>
      <c r="U5" s="38">
        <f t="shared" si="0"/>
        <v>2018</v>
      </c>
      <c r="V5" s="38">
        <f t="shared" si="0"/>
        <v>2019</v>
      </c>
      <c r="W5" s="38">
        <f t="shared" si="0"/>
        <v>2020</v>
      </c>
      <c r="X5" s="38">
        <f t="shared" si="0"/>
        <v>2021</v>
      </c>
      <c r="Y5" s="38">
        <f t="shared" si="0"/>
        <v>2022</v>
      </c>
      <c r="Z5" s="38">
        <f t="shared" si="0"/>
        <v>2023</v>
      </c>
      <c r="AA5" s="38">
        <f t="shared" si="0"/>
        <v>2024</v>
      </c>
      <c r="AB5" s="39">
        <f t="shared" si="0"/>
        <v>2025</v>
      </c>
      <c r="AC5" s="40"/>
      <c r="AD5" s="37">
        <v>2000</v>
      </c>
      <c r="AE5" s="38">
        <f>1+AD5</f>
        <v>2001</v>
      </c>
      <c r="AF5" s="38">
        <f t="shared" ref="AF5:BC5" si="1">1+AE5</f>
        <v>2002</v>
      </c>
      <c r="AG5" s="38">
        <f t="shared" si="1"/>
        <v>2003</v>
      </c>
      <c r="AH5" s="38">
        <f t="shared" si="1"/>
        <v>2004</v>
      </c>
      <c r="AI5" s="38">
        <f t="shared" si="1"/>
        <v>2005</v>
      </c>
      <c r="AJ5" s="38">
        <f t="shared" si="1"/>
        <v>2006</v>
      </c>
      <c r="AK5" s="38">
        <f t="shared" si="1"/>
        <v>2007</v>
      </c>
      <c r="AL5" s="38">
        <f t="shared" si="1"/>
        <v>2008</v>
      </c>
      <c r="AM5" s="38">
        <f t="shared" si="1"/>
        <v>2009</v>
      </c>
      <c r="AN5" s="38">
        <f t="shared" si="1"/>
        <v>2010</v>
      </c>
      <c r="AO5" s="38">
        <f t="shared" si="1"/>
        <v>2011</v>
      </c>
      <c r="AP5" s="38">
        <f t="shared" si="1"/>
        <v>2012</v>
      </c>
      <c r="AQ5" s="38">
        <f t="shared" si="1"/>
        <v>2013</v>
      </c>
      <c r="AR5" s="38">
        <f t="shared" si="1"/>
        <v>2014</v>
      </c>
      <c r="AS5" s="38">
        <f t="shared" si="1"/>
        <v>2015</v>
      </c>
      <c r="AT5" s="38">
        <f t="shared" si="1"/>
        <v>2016</v>
      </c>
      <c r="AU5" s="38">
        <f t="shared" si="1"/>
        <v>2017</v>
      </c>
      <c r="AV5" s="38">
        <f t="shared" si="1"/>
        <v>2018</v>
      </c>
      <c r="AW5" s="38">
        <f t="shared" si="1"/>
        <v>2019</v>
      </c>
      <c r="AX5" s="38">
        <f t="shared" si="1"/>
        <v>2020</v>
      </c>
      <c r="AY5" s="38">
        <f t="shared" si="1"/>
        <v>2021</v>
      </c>
      <c r="AZ5" s="38">
        <f t="shared" si="1"/>
        <v>2022</v>
      </c>
      <c r="BA5" s="38">
        <f t="shared" si="1"/>
        <v>2023</v>
      </c>
      <c r="BB5" s="38">
        <f t="shared" si="1"/>
        <v>2024</v>
      </c>
      <c r="BC5" s="39">
        <f t="shared" si="1"/>
        <v>2025</v>
      </c>
      <c r="BD5" s="165"/>
    </row>
    <row r="6" spans="1:56" ht="20" customHeight="1" thickTop="1" thickBot="1">
      <c r="B6" s="23" t="s">
        <v>11</v>
      </c>
      <c r="C6" s="51">
        <f>1/$A$2*'[1]4407Exp'!BB$263</f>
        <v>4.9078399999999993E-3</v>
      </c>
      <c r="D6" s="52">
        <f>1/$A$2*'[1]4407Exp'!BC$263</f>
        <v>3.9121920000000001E-3</v>
      </c>
      <c r="E6" s="52">
        <f>1/$A$2*'[1]4407Exp'!BD$263</f>
        <v>7.1271719999999993E-3</v>
      </c>
      <c r="F6" s="52">
        <f>1/$A$2*'[1]4407Exp'!BE$263</f>
        <v>6.6088600000000003E-3</v>
      </c>
      <c r="G6" s="52">
        <f>1/$A$2*'[1]4407Exp'!BF$263</f>
        <v>5.7626272999999999E-3</v>
      </c>
      <c r="H6" s="52">
        <f>1/$A$2*'[1]4407Exp'!BG$263</f>
        <v>5.7823065999999985E-3</v>
      </c>
      <c r="I6" s="52">
        <f>1/$A$2*'[1]4407Exp'!BH$263</f>
        <v>5.7068592999999978E-3</v>
      </c>
      <c r="J6" s="52">
        <f>1/$A$2*'[1]4407Exp'!BI$263</f>
        <v>7.7009920000000003E-3</v>
      </c>
      <c r="K6" s="52">
        <f>1/$A$2*'[1]4407Exp'!BJ$263</f>
        <v>7.8175599999999994E-3</v>
      </c>
      <c r="L6" s="52">
        <f>1/$A$2*'[1]4407Exp'!BK$263</f>
        <v>5.2170166666666677E-3</v>
      </c>
      <c r="M6" s="52">
        <f>1/$A$2*'[1]4407Exp'!BL$263</f>
        <v>6.5668399999999983E-3</v>
      </c>
      <c r="N6" s="52">
        <f>1/$A$2*'[1]4407Exp'!BM$263</f>
        <v>6.9430628000000001E-3</v>
      </c>
      <c r="O6" s="52">
        <f>1/$A$2*'[1]4407Exp'!BN$263</f>
        <v>1.2865813899999997E-2</v>
      </c>
      <c r="P6" s="52">
        <f>1/$A$2*'[1]4407Exp'!BO$263</f>
        <v>1.9748895580952375E-2</v>
      </c>
      <c r="Q6" s="52">
        <f>1/$A$2*'[1]4407Exp'!BP$263</f>
        <v>2.1771088485118592E-2</v>
      </c>
      <c r="R6" s="52">
        <f>1/$A$2*'[1]4407Exp'!BQ$263</f>
        <v>2.0676113733420157E-2</v>
      </c>
      <c r="S6" s="52">
        <f>1/$A$2*'[1]4407Exp'!BR$263</f>
        <v>2.9541203234089767E-2</v>
      </c>
      <c r="T6" s="52">
        <f>1/$A$2*'[1]4407Exp'!BS$263</f>
        <v>1.4414022091313237E-2</v>
      </c>
      <c r="U6" s="52">
        <f>1/$A$2*'[1]4407Exp'!BT$263</f>
        <v>1.2009044218106772E-2</v>
      </c>
      <c r="V6" s="52">
        <f>1/$A$2*'[1]4407Exp'!BU$263</f>
        <v>2.04828962E-2</v>
      </c>
      <c r="W6" s="52">
        <f>1/$A$2*'[1]4407Exp'!BV$263</f>
        <v>1.0045741599999998E-2</v>
      </c>
      <c r="X6" s="52">
        <f>1/$A$2*'[1]4407Exp'!BW$263</f>
        <v>5.6792273999999995E-3</v>
      </c>
      <c r="Y6" s="52">
        <f>1/$A$2*'[1]4407Exp'!BX$263</f>
        <v>1.8899999999999999E-4</v>
      </c>
      <c r="Z6" s="52">
        <f>1/$A$2*'[1]4407Exp'!BY$263</f>
        <v>1.8899999999999999E-4</v>
      </c>
      <c r="AA6" s="52">
        <f>1/$A$2*'[1]4407Exp'!BZ$263</f>
        <v>1.8899999999999999E-4</v>
      </c>
      <c r="AB6" s="170">
        <f>1/$A$2*'[1]4407Exp'!CA$263</f>
        <v>1.8899999999999999E-4</v>
      </c>
      <c r="AC6" s="15"/>
      <c r="AD6" s="98">
        <f>'[1]4407Exp'!CB$263</f>
        <v>1.7920073151452296</v>
      </c>
      <c r="AE6" s="99">
        <f>'[1]4407Exp'!CC$263</f>
        <v>1.5684293980000001</v>
      </c>
      <c r="AF6" s="99">
        <f>'[1]4407Exp'!CD$263</f>
        <v>2.6612734067545318</v>
      </c>
      <c r="AG6" s="99">
        <f>'[1]4407Exp'!CE$263</f>
        <v>1.9827899843070016</v>
      </c>
      <c r="AH6" s="99">
        <f>'[1]4407Exp'!CF$263</f>
        <v>2.3953507927834572</v>
      </c>
      <c r="AI6" s="99">
        <f>'[1]4407Exp'!CG$263</f>
        <v>2.4741417277195472</v>
      </c>
      <c r="AJ6" s="99">
        <f>'[1]4407Exp'!CH$263</f>
        <v>2.24758857</v>
      </c>
      <c r="AK6" s="99">
        <f>'[1]4407Exp'!CI$263</f>
        <v>3.4827021458027287</v>
      </c>
      <c r="AL6" s="99">
        <f>'[1]4407Exp'!CJ$263</f>
        <v>4.4164330855972453</v>
      </c>
      <c r="AM6" s="99">
        <f>'[1]4407Exp'!CK$263</f>
        <v>2.5798857315999997</v>
      </c>
      <c r="AN6" s="99">
        <f>'[1]4407Exp'!CL$263</f>
        <v>3.3187527866795543</v>
      </c>
      <c r="AO6" s="99">
        <f>'[1]4407Exp'!CM$263</f>
        <v>3.7317749235186581</v>
      </c>
      <c r="AP6" s="99">
        <f>'[1]4407Exp'!CN$263</f>
        <v>7.9207787459781338</v>
      </c>
      <c r="AQ6" s="99">
        <f>'[1]4407Exp'!CO$263</f>
        <v>13.564456832132615</v>
      </c>
      <c r="AR6" s="99">
        <f>'[1]4407Exp'!CP$263</f>
        <v>13.792604259465813</v>
      </c>
      <c r="AS6" s="99">
        <f>'[1]4407Exp'!CQ$263</f>
        <v>14.281468190328425</v>
      </c>
      <c r="AT6" s="99">
        <f>'[1]4407Exp'!CR$263</f>
        <v>16.229832128200002</v>
      </c>
      <c r="AU6" s="99">
        <f>'[1]4407Exp'!CS$263</f>
        <v>10.063265512763511</v>
      </c>
      <c r="AV6" s="99">
        <f>'[1]4407Exp'!CT$263</f>
        <v>8.8870994683646725</v>
      </c>
      <c r="AW6" s="99">
        <f>'[1]4407Exp'!CU$263</f>
        <v>11.573868055743114</v>
      </c>
      <c r="AX6" s="99">
        <f>'[1]4407Exp'!CV$263</f>
        <v>8.2412601159357131</v>
      </c>
      <c r="AY6" s="99">
        <f>'[1]4407Exp'!CW$263</f>
        <v>0</v>
      </c>
      <c r="AZ6" s="99">
        <f>'[1]4407Exp'!CX$263</f>
        <v>0</v>
      </c>
      <c r="BA6" s="99">
        <f>'[1]4407Exp'!CY$263</f>
        <v>0</v>
      </c>
      <c r="BB6" s="99">
        <f>'[1]4407Exp'!CZ$263</f>
        <v>0</v>
      </c>
      <c r="BC6" s="192">
        <f>'[1]4407Exp'!DA$263</f>
        <v>0</v>
      </c>
      <c r="BD6" s="165"/>
    </row>
    <row r="7" spans="1:56" ht="17.149999999999999" customHeight="1" thickTop="1">
      <c r="B7" s="87" t="s">
        <v>49</v>
      </c>
      <c r="C7" s="88">
        <f>1/$A$2*'[1]4407Exp'!BB$266</f>
        <v>0</v>
      </c>
      <c r="D7" s="89">
        <f>1/$A$2*'[1]4407Exp'!BC$266</f>
        <v>0</v>
      </c>
      <c r="E7" s="89">
        <f>1/$A$2*'[1]4407Exp'!BD$266</f>
        <v>0</v>
      </c>
      <c r="F7" s="89">
        <f>1/$A$2*'[1]4407Exp'!BE$266</f>
        <v>0</v>
      </c>
      <c r="G7" s="89">
        <f>1/$A$2*'[1]4407Exp'!BF$266</f>
        <v>0</v>
      </c>
      <c r="H7" s="89">
        <f>1/$A$2*'[1]4407Exp'!BG$266</f>
        <v>0</v>
      </c>
      <c r="I7" s="89">
        <f>1/$A$2*'[1]4407Exp'!BH$266</f>
        <v>0</v>
      </c>
      <c r="J7" s="89">
        <f>1/$A$2*'[1]4407Exp'!BI$266</f>
        <v>0</v>
      </c>
      <c r="K7" s="89">
        <f>1/$A$2*'[1]4407Exp'!BJ$266</f>
        <v>0</v>
      </c>
      <c r="L7" s="89">
        <f>1/$A$2*'[1]4407Exp'!BK$266</f>
        <v>0</v>
      </c>
      <c r="M7" s="89">
        <f>1/$A$2*'[1]4407Exp'!BL$266</f>
        <v>0</v>
      </c>
      <c r="N7" s="89">
        <f>1/$A$2*'[1]4407Exp'!BM$266</f>
        <v>0</v>
      </c>
      <c r="O7" s="89">
        <f>1/$A$2*'[1]4407Exp'!BN$266</f>
        <v>0</v>
      </c>
      <c r="P7" s="89">
        <f>1/$A$2*'[1]4407Exp'!BO$266</f>
        <v>0</v>
      </c>
      <c r="Q7" s="89">
        <f>1/$A$2*'[1]4407Exp'!BP$266</f>
        <v>0</v>
      </c>
      <c r="R7" s="89">
        <f>1/$A$2*'[1]4407Exp'!BQ$266</f>
        <v>0</v>
      </c>
      <c r="S7" s="89">
        <f>1/$A$2*'[1]4407Exp'!BR$266</f>
        <v>0</v>
      </c>
      <c r="T7" s="89">
        <f>1/$A$2*'[1]4407Exp'!BS$266</f>
        <v>0</v>
      </c>
      <c r="U7" s="89">
        <f>1/$A$2*'[1]4407Exp'!BT$266</f>
        <v>0</v>
      </c>
      <c r="V7" s="89">
        <f>1/$A$2*'[1]4407Exp'!BU$266</f>
        <v>0</v>
      </c>
      <c r="W7" s="89">
        <f>1/$A$2*'[1]4407Exp'!BV$266</f>
        <v>2.4499999999999998E-7</v>
      </c>
      <c r="X7" s="89">
        <f>1/$A$2*'[1]4407Exp'!BW$266</f>
        <v>0</v>
      </c>
      <c r="Y7" s="89">
        <f>1/$A$2*'[1]4407Exp'!BX$266</f>
        <v>0</v>
      </c>
      <c r="Z7" s="89">
        <f>1/$A$2*'[1]4407Exp'!BY$266</f>
        <v>0</v>
      </c>
      <c r="AA7" s="89">
        <f>1/$A$2*'[1]4407Exp'!BZ$266</f>
        <v>0</v>
      </c>
      <c r="AB7" s="190">
        <f>1/$A$2*'[1]4407Exp'!CA$266</f>
        <v>0</v>
      </c>
      <c r="AC7" s="29"/>
      <c r="AD7" s="90">
        <f>'[1]4407Exp'!CB$266</f>
        <v>0</v>
      </c>
      <c r="AE7" s="91">
        <f>'[1]4407Exp'!CC$266</f>
        <v>0</v>
      </c>
      <c r="AF7" s="91">
        <f>'[1]4407Exp'!CD$266</f>
        <v>0</v>
      </c>
      <c r="AG7" s="91">
        <f>'[1]4407Exp'!CE$266</f>
        <v>0</v>
      </c>
      <c r="AH7" s="91">
        <f>'[1]4407Exp'!CF$266</f>
        <v>0</v>
      </c>
      <c r="AI7" s="91">
        <f>'[1]4407Exp'!CG$266</f>
        <v>0</v>
      </c>
      <c r="AJ7" s="91">
        <f>'[1]4407Exp'!CH$266</f>
        <v>0</v>
      </c>
      <c r="AK7" s="91">
        <f>'[1]4407Exp'!CI$266</f>
        <v>0</v>
      </c>
      <c r="AL7" s="91">
        <f>'[1]4407Exp'!CJ$266</f>
        <v>0</v>
      </c>
      <c r="AM7" s="91">
        <f>'[1]4407Exp'!CK$266</f>
        <v>0</v>
      </c>
      <c r="AN7" s="91">
        <f>'[1]4407Exp'!CL$266</f>
        <v>0</v>
      </c>
      <c r="AO7" s="91">
        <f>'[1]4407Exp'!CM$266</f>
        <v>0</v>
      </c>
      <c r="AP7" s="91">
        <f>'[1]4407Exp'!CN$266</f>
        <v>0</v>
      </c>
      <c r="AQ7" s="91">
        <f>'[1]4407Exp'!CO$266</f>
        <v>0</v>
      </c>
      <c r="AR7" s="91">
        <f>'[1]4407Exp'!CP$266</f>
        <v>0</v>
      </c>
      <c r="AS7" s="91" t="s">
        <v>84</v>
      </c>
      <c r="AT7" s="91">
        <f>'[1]4407Exp'!CR$266</f>
        <v>0</v>
      </c>
      <c r="AU7" s="91">
        <f>'[1]4407Exp'!CS$266</f>
        <v>0</v>
      </c>
      <c r="AV7" s="91">
        <f>'[1]4407Exp'!CT$266</f>
        <v>0</v>
      </c>
      <c r="AW7" s="91">
        <f>'[1]4407Exp'!CU$266</f>
        <v>0</v>
      </c>
      <c r="AX7" s="91">
        <f>'[1]4407Exp'!CV$266</f>
        <v>9.7999999999999997E-5</v>
      </c>
      <c r="AY7" s="91">
        <f>'[1]4407Exp'!CW$266</f>
        <v>0</v>
      </c>
      <c r="AZ7" s="91">
        <f>'[1]4407Exp'!CX$266</f>
        <v>0</v>
      </c>
      <c r="BA7" s="91">
        <f>'[1]4407Exp'!CY$266</f>
        <v>0</v>
      </c>
      <c r="BB7" s="91">
        <f>'[1]4407Exp'!CZ$266</f>
        <v>0</v>
      </c>
      <c r="BC7" s="193">
        <f>'[1]4407Exp'!DA$266</f>
        <v>0</v>
      </c>
      <c r="BD7" s="165"/>
    </row>
    <row r="8" spans="1:56" ht="17.149999999999999" customHeight="1">
      <c r="B8" s="16" t="s">
        <v>54</v>
      </c>
      <c r="C8" s="44">
        <f>1/$A$2*'[1]4407Exp'!BB$268</f>
        <v>2.6569999999999995E-4</v>
      </c>
      <c r="D8" s="45">
        <f>1/$A$2*'[1]4407Exp'!BC$268</f>
        <v>4.5459999999999999E-4</v>
      </c>
      <c r="E8" s="45">
        <f>1/$A$2*'[1]4407Exp'!BD$268</f>
        <v>4.6317199999999992E-4</v>
      </c>
      <c r="F8" s="45">
        <f>1/$A$2*'[1]4407Exp'!BE$268</f>
        <v>1.6929999999999998E-3</v>
      </c>
      <c r="G8" s="45">
        <f>1/$A$2*'[1]4407Exp'!BF$268</f>
        <v>1.0226219999999997E-3</v>
      </c>
      <c r="H8" s="45">
        <f>1/$A$2*'[1]4407Exp'!BG$268</f>
        <v>9.9592999999999991E-4</v>
      </c>
      <c r="I8" s="45">
        <f>1/$A$2*'[1]4407Exp'!BH$268</f>
        <v>9.3049400000000003E-4</v>
      </c>
      <c r="J8" s="45">
        <f>1/$A$2*'[1]4407Exp'!BI$268</f>
        <v>6.2527200000000007E-4</v>
      </c>
      <c r="K8" s="45">
        <f>1/$A$2*'[1]4407Exp'!BJ$268</f>
        <v>3.1299999999999991E-4</v>
      </c>
      <c r="L8" s="45">
        <f>1/$A$2*'[1]4407Exp'!BK$268</f>
        <v>1.5299999999999998E-4</v>
      </c>
      <c r="M8" s="45">
        <f>1/$A$2*'[1]4407Exp'!BL$268</f>
        <v>7.4699999999999983E-4</v>
      </c>
      <c r="N8" s="45">
        <f>1/$A$2*'[1]4407Exp'!BM$268</f>
        <v>6.1799999999999984E-4</v>
      </c>
      <c r="O8" s="45">
        <f>1/$A$2*'[1]4407Exp'!BN$268</f>
        <v>5.1099999999999995E-4</v>
      </c>
      <c r="P8" s="45">
        <f>1/$A$2*'[1]4407Exp'!BO$268</f>
        <v>8.9755571428571409E-4</v>
      </c>
      <c r="Q8" s="45">
        <f>1/$A$2*'[1]4407Exp'!BP$268</f>
        <v>7.3799999999999994E-4</v>
      </c>
      <c r="R8" s="45">
        <f>1/$A$2*'[1]4407Exp'!BQ$268</f>
        <v>6.5860959999999977E-4</v>
      </c>
      <c r="S8" s="45">
        <f>1/$A$2*'[1]4407Exp'!BR$268</f>
        <v>7.0539837142857137E-4</v>
      </c>
      <c r="T8" s="45">
        <f>1/$A$2*'[1]4407Exp'!BS$268</f>
        <v>8.4499999999999983E-4</v>
      </c>
      <c r="U8" s="45">
        <f>1/$A$2*'[1]4407Exp'!BT$268</f>
        <v>4.5499999999999995E-4</v>
      </c>
      <c r="V8" s="45">
        <f>1/$A$2*'[1]4407Exp'!BU$268</f>
        <v>1.2599999999999998E-3</v>
      </c>
      <c r="W8" s="45">
        <f>1/$A$2*'[1]4407Exp'!BV$268</f>
        <v>1.0372389999999999E-3</v>
      </c>
      <c r="X8" s="45">
        <f>1/$A$2*'[1]4407Exp'!BW$268</f>
        <v>0</v>
      </c>
      <c r="Y8" s="45">
        <f>1/$A$2*'[1]4407Exp'!BX$268</f>
        <v>0</v>
      </c>
      <c r="Z8" s="45">
        <f>1/$A$2*'[1]4407Exp'!BY$268</f>
        <v>0</v>
      </c>
      <c r="AA8" s="45">
        <f>1/$A$2*'[1]4407Exp'!BZ$268</f>
        <v>0</v>
      </c>
      <c r="AB8" s="45">
        <f>1/$A$2*'[1]4407Exp'!CA$268</f>
        <v>0</v>
      </c>
      <c r="AC8" s="29"/>
      <c r="AD8" s="135">
        <f>'[1]4407Exp'!CB$268</f>
        <v>0.12166899999999999</v>
      </c>
      <c r="AE8" s="92">
        <f>'[1]4407Exp'!CC$268</f>
        <v>0.202597</v>
      </c>
      <c r="AF8" s="92">
        <f>'[1]4407Exp'!CD$268</f>
        <v>0.14308600000000002</v>
      </c>
      <c r="AG8" s="92">
        <f>'[1]4407Exp'!CE$268</f>
        <v>0.40699999999999997</v>
      </c>
      <c r="AH8" s="92">
        <f>'[1]4407Exp'!CF$268</f>
        <v>0.27531100000000003</v>
      </c>
      <c r="AI8" s="92">
        <f>'[1]4407Exp'!CG$268</f>
        <v>0.43648599999999999</v>
      </c>
      <c r="AJ8" s="92">
        <f>'[1]4407Exp'!CH$268</f>
        <v>0.43535599999999991</v>
      </c>
      <c r="AK8" s="92">
        <f>'[1]4407Exp'!CI$268</f>
        <v>0.35415499999999994</v>
      </c>
      <c r="AL8" s="92">
        <f>'[1]4407Exp'!CJ$268</f>
        <v>0.21128999999999998</v>
      </c>
      <c r="AM8" s="92">
        <f>'[1]4407Exp'!CK$268</f>
        <v>0.12752799999999997</v>
      </c>
      <c r="AN8" s="92">
        <f>'[1]4407Exp'!CL$268</f>
        <v>0.55433599999999994</v>
      </c>
      <c r="AO8" s="92">
        <f>'[1]4407Exp'!CM$268</f>
        <v>0.45831700000000003</v>
      </c>
      <c r="AP8" s="92">
        <f>'[1]4407Exp'!CN$268</f>
        <v>0.44844199999999995</v>
      </c>
      <c r="AQ8" s="92">
        <f>'[1]4407Exp'!CO$268</f>
        <v>0.91536399999999996</v>
      </c>
      <c r="AR8" s="92">
        <f>'[1]4407Exp'!CP$268</f>
        <v>0.93274099999999993</v>
      </c>
      <c r="AS8" s="92">
        <f>'[1]4407Exp'!CQ$268</f>
        <v>0.62833099999999997</v>
      </c>
      <c r="AT8" s="92">
        <f>'[1]4407Exp'!CR$268</f>
        <v>0.55537599999999998</v>
      </c>
      <c r="AU8" s="92">
        <f>'[1]4407Exp'!CS$268</f>
        <v>0.5667279999999999</v>
      </c>
      <c r="AV8" s="92">
        <f>'[1]4407Exp'!CT$268</f>
        <v>0.42469299999999993</v>
      </c>
      <c r="AW8" s="92">
        <f>'[1]4407Exp'!CU$268</f>
        <v>1.2635239999999999</v>
      </c>
      <c r="AX8" s="92">
        <f>'[1]4407Exp'!CV$268</f>
        <v>0.85810399999999998</v>
      </c>
      <c r="AY8" s="92">
        <f>'[1]4407Exp'!CW$268</f>
        <v>0</v>
      </c>
      <c r="AZ8" s="92">
        <f>'[1]4407Exp'!CX$268</f>
        <v>0</v>
      </c>
      <c r="BA8" s="92">
        <f>'[1]4407Exp'!CY$268</f>
        <v>0</v>
      </c>
      <c r="BB8" s="92">
        <f>'[1]4407Exp'!CZ$268</f>
        <v>0</v>
      </c>
      <c r="BC8" s="194">
        <f>'[1]4407Exp'!DA$268</f>
        <v>0</v>
      </c>
      <c r="BD8" s="165"/>
    </row>
    <row r="9" spans="1:56" ht="17.149999999999999" customHeight="1">
      <c r="B9" s="16" t="s">
        <v>52</v>
      </c>
      <c r="C9" s="44">
        <f>1/$A$2*'[1]4407Exp'!BB$269</f>
        <v>0</v>
      </c>
      <c r="D9" s="45">
        <f>1/$A$2*'[1]4407Exp'!BC$269</f>
        <v>0</v>
      </c>
      <c r="E9" s="45">
        <f>1/$A$2*'[1]4407Exp'!BD$269</f>
        <v>0</v>
      </c>
      <c r="F9" s="45">
        <f>1/$A$2*'[1]4407Exp'!BE$269</f>
        <v>0</v>
      </c>
      <c r="G9" s="45">
        <f>1/$A$2*'[1]4407Exp'!BF$269</f>
        <v>0</v>
      </c>
      <c r="H9" s="45">
        <f>1/$A$2*'[1]4407Exp'!BG$269</f>
        <v>0</v>
      </c>
      <c r="I9" s="45">
        <f>1/$A$2*'[1]4407Exp'!BH$269</f>
        <v>0</v>
      </c>
      <c r="J9" s="45">
        <f>1/$A$2*'[1]4407Exp'!BI$269</f>
        <v>0</v>
      </c>
      <c r="K9" s="45">
        <f>1/$A$2*'[1]4407Exp'!BJ$269</f>
        <v>0</v>
      </c>
      <c r="L9" s="45">
        <f>1/$A$2*'[1]4407Exp'!BK$269</f>
        <v>0</v>
      </c>
      <c r="M9" s="45">
        <f>1/$A$2*'[1]4407Exp'!BL$269</f>
        <v>0</v>
      </c>
      <c r="N9" s="45">
        <f>1/$A$2*'[1]4407Exp'!BM$269</f>
        <v>0</v>
      </c>
      <c r="O9" s="45">
        <f>1/$A$2*'[1]4407Exp'!BN$269</f>
        <v>0</v>
      </c>
      <c r="P9" s="45">
        <f>1/$A$2*'[1]4407Exp'!BO$269</f>
        <v>0</v>
      </c>
      <c r="Q9" s="45">
        <f>1/$A$2*'[1]4407Exp'!BP$269</f>
        <v>0</v>
      </c>
      <c r="R9" s="45">
        <f>1/$A$2*'[1]4407Exp'!BQ$269</f>
        <v>0</v>
      </c>
      <c r="S9" s="45">
        <f>1/$A$2*'[1]4407Exp'!BR$269</f>
        <v>0</v>
      </c>
      <c r="T9" s="45">
        <f>1/$A$2*'[1]4407Exp'!BS$269</f>
        <v>0</v>
      </c>
      <c r="U9" s="45">
        <f>1/$A$2*'[1]4407Exp'!BT$269</f>
        <v>0</v>
      </c>
      <c r="V9" s="45">
        <f>1/$A$2*'[1]4407Exp'!BU$269</f>
        <v>0</v>
      </c>
      <c r="W9" s="45">
        <f>1/$A$2*'[1]4407Exp'!BV$269</f>
        <v>0</v>
      </c>
      <c r="X9" s="45">
        <f>1/$A$2*'[1]4407Exp'!BW$269</f>
        <v>0</v>
      </c>
      <c r="Y9" s="45">
        <f>1/$A$2*'[1]4407Exp'!BX$269</f>
        <v>0</v>
      </c>
      <c r="Z9" s="45">
        <f>1/$A$2*'[1]4407Exp'!BY$269</f>
        <v>0</v>
      </c>
      <c r="AA9" s="45">
        <f>1/$A$2*'[1]4407Exp'!BZ$269</f>
        <v>0</v>
      </c>
      <c r="AB9" s="45">
        <f>1/$A$2*'[1]4407Exp'!CA$269</f>
        <v>0</v>
      </c>
      <c r="AC9" s="238"/>
      <c r="AD9" s="135">
        <f>'[1]4407Exp'!CB$269</f>
        <v>0</v>
      </c>
      <c r="AE9" s="92">
        <f>'[1]4407Exp'!CC$269</f>
        <v>0</v>
      </c>
      <c r="AF9" s="92">
        <f>'[1]4407Exp'!CD$269</f>
        <v>0</v>
      </c>
      <c r="AG9" s="92">
        <f>'[1]4407Exp'!CE$269</f>
        <v>0</v>
      </c>
      <c r="AH9" s="92">
        <f>'[1]4407Exp'!CF$269</f>
        <v>0</v>
      </c>
      <c r="AI9" s="92">
        <f>'[1]4407Exp'!CG$269</f>
        <v>0</v>
      </c>
      <c r="AJ9" s="92">
        <f>'[1]4407Exp'!CH$269</f>
        <v>0</v>
      </c>
      <c r="AK9" s="92">
        <f>'[1]4407Exp'!CI$269</f>
        <v>0</v>
      </c>
      <c r="AL9" s="92">
        <f>'[1]4407Exp'!CJ$269</f>
        <v>0</v>
      </c>
      <c r="AM9" s="92">
        <f>'[1]4407Exp'!CK$269</f>
        <v>0</v>
      </c>
      <c r="AN9" s="92">
        <f>'[1]4407Exp'!CL$269</f>
        <v>0</v>
      </c>
      <c r="AO9" s="92">
        <f>'[1]4407Exp'!CM$269</f>
        <v>0</v>
      </c>
      <c r="AP9" s="92">
        <f>'[1]4407Exp'!CN$269</f>
        <v>0</v>
      </c>
      <c r="AQ9" s="92">
        <f>'[1]4407Exp'!CO$269</f>
        <v>0</v>
      </c>
      <c r="AR9" s="92">
        <f>'[1]4407Exp'!CP$269</f>
        <v>0</v>
      </c>
      <c r="AS9" s="92">
        <f>'[1]4407Exp'!CQ$269</f>
        <v>0</v>
      </c>
      <c r="AT9" s="92">
        <f>'[1]4407Exp'!CR$269</f>
        <v>0</v>
      </c>
      <c r="AU9" s="92">
        <f>'[1]4407Exp'!CS$269</f>
        <v>0</v>
      </c>
      <c r="AV9" s="92">
        <f>'[1]4407Exp'!CT$269</f>
        <v>0</v>
      </c>
      <c r="AW9" s="92">
        <f>'[1]4407Exp'!CU$269</f>
        <v>0</v>
      </c>
      <c r="AX9" s="92">
        <f>'[1]4407Exp'!CV$269</f>
        <v>0</v>
      </c>
      <c r="AY9" s="92">
        <f>'[1]4407Exp'!CW$269</f>
        <v>0</v>
      </c>
      <c r="AZ9" s="92">
        <f>'[1]4407Exp'!CX$269</f>
        <v>0</v>
      </c>
      <c r="BA9" s="92">
        <f>'[1]4407Exp'!CY$269</f>
        <v>0</v>
      </c>
      <c r="BB9" s="92">
        <f>'[1]4407Exp'!CZ$269</f>
        <v>0</v>
      </c>
      <c r="BC9" s="194">
        <f>'[1]4407Exp'!DA$269</f>
        <v>0</v>
      </c>
      <c r="BD9" s="165"/>
    </row>
    <row r="10" spans="1:56" ht="17.149999999999999" customHeight="1">
      <c r="B10" s="13" t="s">
        <v>42</v>
      </c>
      <c r="C10" s="24">
        <f>1/$A$2*'[1]4407Exp'!BB$267</f>
        <v>2.5879999999999996E-3</v>
      </c>
      <c r="D10" s="26">
        <f>1/$A$2*'[1]4407Exp'!BC$267</f>
        <v>1.2809999999999998E-3</v>
      </c>
      <c r="E10" s="26">
        <f>1/$A$2*'[1]4407Exp'!BD$267</f>
        <v>5.2810000000000001E-3</v>
      </c>
      <c r="F10" s="26">
        <f>1/$A$2*'[1]4407Exp'!BE$267</f>
        <v>3.0549999999999996E-3</v>
      </c>
      <c r="G10" s="26">
        <f>1/$A$2*'[1]4407Exp'!BF$267</f>
        <v>2.3760000000000001E-3</v>
      </c>
      <c r="H10" s="26">
        <f>1/$A$2*'[1]4407Exp'!BG$267</f>
        <v>2.4119999999999996E-3</v>
      </c>
      <c r="I10" s="26">
        <f>1/$A$2*'[1]4407Exp'!BH$267</f>
        <v>3.5509999999999986E-3</v>
      </c>
      <c r="J10" s="26">
        <f>1/$A$2*'[1]4407Exp'!BI$267</f>
        <v>3.2659999999999998E-3</v>
      </c>
      <c r="K10" s="26">
        <f>1/$A$2*'[1]4407Exp'!BJ$267</f>
        <v>3.1759999999999991E-3</v>
      </c>
      <c r="L10" s="26">
        <f>1/$A$2*'[1]4407Exp'!BK$267</f>
        <v>2.1960766666666662E-3</v>
      </c>
      <c r="M10" s="26">
        <f>1/$A$2*'[1]4407Exp'!BL$267</f>
        <v>1.2194399999999998E-3</v>
      </c>
      <c r="N10" s="26">
        <f>1/$A$2*'[1]4407Exp'!BM$267</f>
        <v>1.7076999999999999E-3</v>
      </c>
      <c r="O10" s="26">
        <f>1/$A$2*'[1]4407Exp'!BN$267</f>
        <v>2.5119999999999995E-3</v>
      </c>
      <c r="P10" s="26">
        <f>1/$A$2*'[1]4407Exp'!BO$267</f>
        <v>6.6139999999999992E-3</v>
      </c>
      <c r="Q10" s="26">
        <f>1/$A$2*'[1]4407Exp'!BP$267</f>
        <v>1.2454074251785264E-2</v>
      </c>
      <c r="R10" s="26">
        <f>1/$A$2*'[1]4407Exp'!BQ$267</f>
        <v>4.6805414913148923E-3</v>
      </c>
      <c r="S10" s="26">
        <f>1/$A$2*'[1]4407Exp'!BR$267</f>
        <v>6.5425321959945342E-3</v>
      </c>
      <c r="T10" s="26">
        <f>1/$A$2*'[1]4407Exp'!BS$267</f>
        <v>4.6153708913132399E-3</v>
      </c>
      <c r="U10" s="26">
        <f>1/$A$2*'[1]4407Exp'!BT$267</f>
        <v>3.8418770181067726E-3</v>
      </c>
      <c r="V10" s="26">
        <f>1/$A$2*'[1]4407Exp'!BU$267</f>
        <v>1.1394843599999999E-2</v>
      </c>
      <c r="W10" s="26">
        <f>1/$A$2*'[1]4407Exp'!BV$267</f>
        <v>8.6938987999999988E-3</v>
      </c>
      <c r="X10" s="26">
        <f>1/$A$2*'[1]4407Exp'!BW$267</f>
        <v>5.4902273999999996E-3</v>
      </c>
      <c r="Y10" s="26">
        <f>1/$A$2*'[1]4407Exp'!BX$267</f>
        <v>0</v>
      </c>
      <c r="Z10" s="26">
        <f>1/$A$2*'[1]4407Exp'!BY$267</f>
        <v>0</v>
      </c>
      <c r="AA10" s="26">
        <f>1/$A$2*'[1]4407Exp'!BZ$267</f>
        <v>0</v>
      </c>
      <c r="AB10" s="26">
        <f>1/$A$2*'[1]4407Exp'!CA$267</f>
        <v>0</v>
      </c>
      <c r="AC10" s="238"/>
      <c r="AD10" s="132">
        <f>'[1]4407Exp'!CB$267</f>
        <v>0.95214900192122953</v>
      </c>
      <c r="AE10" s="67">
        <f>'[1]4407Exp'!CC$267</f>
        <v>0.52600000000000002</v>
      </c>
      <c r="AF10" s="67">
        <f>'[1]4407Exp'!CD$267</f>
        <v>1.9951145827545314</v>
      </c>
      <c r="AG10" s="67">
        <f>'[1]4407Exp'!CE$267</f>
        <v>0.87267339390700149</v>
      </c>
      <c r="AH10" s="67">
        <f>'[1]4407Exp'!CF$267</f>
        <v>0.9590648995834572</v>
      </c>
      <c r="AI10" s="67">
        <f>'[1]4407Exp'!CG$267</f>
        <v>0.80543699451954698</v>
      </c>
      <c r="AJ10" s="67">
        <f>'[1]4407Exp'!CH$267</f>
        <v>1.200342</v>
      </c>
      <c r="AK10" s="67">
        <f>'[1]4407Exp'!CI$267</f>
        <v>1.2428624908027288</v>
      </c>
      <c r="AL10" s="67">
        <f>'[1]4407Exp'!CJ$267</f>
        <v>1.318181371597245</v>
      </c>
      <c r="AM10" s="67">
        <f>'[1]4407Exp'!CK$267</f>
        <v>0.87393100000000012</v>
      </c>
      <c r="AN10" s="67">
        <f>'[1]4407Exp'!CL$267</f>
        <v>0.64845906347955384</v>
      </c>
      <c r="AO10" s="67">
        <f>'[1]4407Exp'!CM$267</f>
        <v>0.85948555551865791</v>
      </c>
      <c r="AP10" s="67">
        <f>'[1]4407Exp'!CN$267</f>
        <v>1.3452836371781329</v>
      </c>
      <c r="AQ10" s="67">
        <f>'[1]4407Exp'!CO$267</f>
        <v>3.4640704192326157</v>
      </c>
      <c r="AR10" s="67">
        <f>'[1]4407Exp'!CP$267</f>
        <v>4.8399128004658136</v>
      </c>
      <c r="AS10" s="67">
        <f>'[1]4407Exp'!CQ$267</f>
        <v>3.0026761108284292</v>
      </c>
      <c r="AT10" s="67">
        <f>'[1]4407Exp'!CR$267</f>
        <v>2.9482929999999996</v>
      </c>
      <c r="AU10" s="67">
        <f>'[1]4407Exp'!CS$267</f>
        <v>2.4972238844635117</v>
      </c>
      <c r="AV10" s="67">
        <f>'[1]4407Exp'!CT$267</f>
        <v>2.0677422583646714</v>
      </c>
      <c r="AW10" s="67">
        <f>'[1]4407Exp'!CU$267</f>
        <v>3.6849015950764472</v>
      </c>
      <c r="AX10" s="67">
        <f>'[1]4407Exp'!CV$267</f>
        <v>4.8479539999999997</v>
      </c>
      <c r="AY10" s="67">
        <f>'[1]4407Exp'!CW$267</f>
        <v>0</v>
      </c>
      <c r="AZ10" s="67">
        <f>'[1]4407Exp'!CX$267</f>
        <v>0</v>
      </c>
      <c r="BA10" s="67">
        <f>'[1]4407Exp'!CY$267</f>
        <v>0</v>
      </c>
      <c r="BB10" s="67">
        <f>'[1]4407Exp'!CZ$267</f>
        <v>0</v>
      </c>
      <c r="BC10" s="168">
        <f>'[1]4407Exp'!DA$267</f>
        <v>0</v>
      </c>
      <c r="BD10" s="165"/>
    </row>
    <row r="11" spans="1:56">
      <c r="B11" s="35" t="s">
        <v>17</v>
      </c>
      <c r="C11" s="43">
        <f>1/$A$2*(SUM('[1]4407Exp'!$BB$47:BB$47)+SUM('[1]4407Exp'!$BB$105:BB$105))</f>
        <v>2.3289999999999999E-3</v>
      </c>
      <c r="D11" s="31">
        <f>1/$A$2*(SUM('[1]4407Exp'!BC$47:BC$47)+SUM('[1]4407Exp'!BC$105:BC$105))</f>
        <v>1.2809999999999998E-3</v>
      </c>
      <c r="E11" s="31">
        <f>1/$A$2*(SUM('[1]4407Exp'!BD$47:BD$47)+SUM('[1]4407Exp'!BD$105:BD$105))</f>
        <v>4.9759999999999995E-3</v>
      </c>
      <c r="F11" s="31">
        <f>1/$A$2*(SUM('[1]4407Exp'!BE$47:BE$47)+SUM('[1]4407Exp'!BE$105:BE$105))</f>
        <v>2.9559999999999994E-3</v>
      </c>
      <c r="G11" s="31">
        <f>1/$A$2*(SUM('[1]4407Exp'!BF$47:BF$47)+SUM('[1]4407Exp'!BF$105:BF$105))</f>
        <v>2.2550000000000001E-3</v>
      </c>
      <c r="H11" s="31">
        <f>1/$A$2*(SUM('[1]4407Exp'!BG$47:BG$47)+SUM('[1]4407Exp'!BG$105:BG$105))</f>
        <v>2.3959999999999997E-3</v>
      </c>
      <c r="I11" s="31">
        <f>1/$A$2*(SUM('[1]4407Exp'!BH$47:BH$47)+SUM('[1]4407Exp'!BH$105:BH$105))</f>
        <v>3.5509999999999986E-3</v>
      </c>
      <c r="J11" s="31">
        <f>1/$A$2*(SUM('[1]4407Exp'!BI$47:BI$47)+SUM('[1]4407Exp'!BI$105:BI$105))</f>
        <v>3.14E-3</v>
      </c>
      <c r="K11" s="31">
        <f>1/$A$2*(SUM('[1]4407Exp'!BJ$47:BJ$47)+SUM('[1]4407Exp'!BJ$105:BJ$105))</f>
        <v>3.1389999999999994E-3</v>
      </c>
      <c r="L11" s="31">
        <f>1/$A$2*(SUM('[1]4407Exp'!BK$47:BK$47)+SUM('[1]4407Exp'!BK$105:BK$105))</f>
        <v>2.1190766666666664E-3</v>
      </c>
      <c r="M11" s="31">
        <f>1/$A$2*(SUM('[1]4407Exp'!BL$47:BL$47)+SUM('[1]4407Exp'!BL$105:BL$105))</f>
        <v>1.0749999999999998E-3</v>
      </c>
      <c r="N11" s="31">
        <f>1/$A$2*(SUM('[1]4407Exp'!BM$47:BM$47)+SUM('[1]4407Exp'!BM$105:BM$105))</f>
        <v>1.4652199999999999E-3</v>
      </c>
      <c r="O11" s="31">
        <f>1/$A$2*(SUM('[1]4407Exp'!BN$47:BN$47)+SUM('[1]4407Exp'!BN$105:BN$105))</f>
        <v>1.5059999999999997E-3</v>
      </c>
      <c r="P11" s="31">
        <f>1/$A$2*(SUM('[1]4407Exp'!BO$47:BO$47)+SUM('[1]4407Exp'!BO$105:BO$105))</f>
        <v>5.618999999999999E-3</v>
      </c>
      <c r="Q11" s="31">
        <f>1/$A$2*(SUM('[1]4407Exp'!BP$47:BP$47)+SUM('[1]4407Exp'!BP$105:BP$105))</f>
        <v>9.0754312517852664E-3</v>
      </c>
      <c r="R11" s="31">
        <f>1/$A$2*(SUM('[1]4407Exp'!BQ$47:BQ$47)+SUM('[1]4407Exp'!BQ$105:BQ$105))</f>
        <v>3.839510691314892E-3</v>
      </c>
      <c r="S11" s="31">
        <f>1/$A$2*(SUM('[1]4407Exp'!BR$47:BR$47)+SUM('[1]4407Exp'!BR$105:BR$105))</f>
        <v>5.6745321959945352E-3</v>
      </c>
      <c r="T11" s="31">
        <f>1/$A$2*(SUM('[1]4407Exp'!BS$47:BS$47)+SUM('[1]4407Exp'!BS$105:BS$105))</f>
        <v>2.4412695946099431E-3</v>
      </c>
      <c r="U11" s="31">
        <f>1/$A$2*(SUM('[1]4407Exp'!BT$47:BT$47)+SUM('[1]4407Exp'!BT$105:BT$105))</f>
        <v>2.0838124181067732E-3</v>
      </c>
      <c r="V11" s="31">
        <f>1/$A$2*(SUM('[1]4407Exp'!BU$47:BU$47)+SUM('[1]4407Exp'!BU$105:BU$105))</f>
        <v>9.5099999999999991E-4</v>
      </c>
      <c r="W11" s="31">
        <f>1/$A$2*(SUM('[1]4407Exp'!BV$47:BV$47)+SUM('[1]4407Exp'!BV$105:BV$105))</f>
        <v>3.2839999999999992E-3</v>
      </c>
      <c r="X11" s="31">
        <f>1/$A$2*(SUM('[1]4407Exp'!BW$47:BW$47)+SUM('[1]4407Exp'!BW$105:BW$105))</f>
        <v>5.4902273999999996E-3</v>
      </c>
      <c r="Y11" s="31">
        <f>1/$A$2*(SUM('[1]4407Exp'!BX$47:BX$47)+SUM('[1]4407Exp'!BX$105:BX$105))</f>
        <v>0</v>
      </c>
      <c r="Z11" s="31">
        <f>1/$A$2*(SUM('[1]4407Exp'!BY$47:BY$47)+SUM('[1]4407Exp'!BY$105:BY$105))</f>
        <v>0</v>
      </c>
      <c r="AA11" s="31">
        <f>1/$A$2*(SUM('[1]4407Exp'!BZ$47:BZ$47)+SUM('[1]4407Exp'!BZ$105:BZ$105))</f>
        <v>0</v>
      </c>
      <c r="AB11" s="31">
        <f>1/$A$2*(SUM('[1]4407Exp'!CA$47:CA$47)+SUM('[1]4407Exp'!CA$105:CA$105))</f>
        <v>0</v>
      </c>
      <c r="AC11" s="238"/>
      <c r="AD11" s="69">
        <f>(SUM('[1]4407Exp'!CB$47:CB$47)+SUM('[1]4407Exp'!CB$105:CB$105))</f>
        <v>0.80527099999999996</v>
      </c>
      <c r="AE11" s="70">
        <f>(SUM('[1]4407Exp'!CC$47:CC$47)+SUM('[1]4407Exp'!CC$105:CC$105))</f>
        <v>0.52600000000000002</v>
      </c>
      <c r="AF11" s="70">
        <f>(SUM('[1]4407Exp'!CD$47:CD$47)+SUM('[1]4407Exp'!CD$105:CD$105))</f>
        <v>1.7571139999999998</v>
      </c>
      <c r="AG11" s="70">
        <f>(SUM('[1]4407Exp'!CE$47:CE$47)+SUM('[1]4407Exp'!CE$105:CE$105))</f>
        <v>0.82799999999999996</v>
      </c>
      <c r="AH11" s="70">
        <f>(SUM('[1]4407Exp'!CF$47:CF$47)+SUM('[1]4407Exp'!CF$105:CF$105))</f>
        <v>0.91199999999999992</v>
      </c>
      <c r="AI11" s="70">
        <f>(SUM('[1]4407Exp'!CG$47:CG$47)+SUM('[1]4407Exp'!CG$105:CG$105))</f>
        <v>0.78800000000000003</v>
      </c>
      <c r="AJ11" s="70">
        <f>(SUM('[1]4407Exp'!CH$47:CH$47)+SUM('[1]4407Exp'!CH$105:CH$105))</f>
        <v>1.200342</v>
      </c>
      <c r="AK11" s="70">
        <f>(SUM('[1]4407Exp'!CI$47:CI$47)+SUM('[1]4407Exp'!CI$105:CI$105))</f>
        <v>1.146042</v>
      </c>
      <c r="AL11" s="70">
        <f>(SUM('[1]4407Exp'!CJ$47:CJ$47)+SUM('[1]4407Exp'!CJ$105:CJ$105))</f>
        <v>1.2462260000000001</v>
      </c>
      <c r="AM11" s="70">
        <f>(SUM('[1]4407Exp'!CK$47:CK$47)+SUM('[1]4407Exp'!CK$105:CK$105))</f>
        <v>0.83548400000000012</v>
      </c>
      <c r="AN11" s="70">
        <f>(SUM('[1]4407Exp'!CL$47:CL$47)+SUM('[1]4407Exp'!CL$105:CL$105))</f>
        <v>0.53241000000000005</v>
      </c>
      <c r="AO11" s="70">
        <f>(SUM('[1]4407Exp'!CM$47:CM$47)+SUM('[1]4407Exp'!CM$105:CM$105))</f>
        <v>0.68542199999999998</v>
      </c>
      <c r="AP11" s="70">
        <f>(SUM('[1]4407Exp'!CN$47:CN$47)+SUM('[1]4407Exp'!CN$105:CN$105))</f>
        <v>0.84623400000000004</v>
      </c>
      <c r="AQ11" s="70">
        <f>(SUM('[1]4407Exp'!CO$47:CO$47)+SUM('[1]4407Exp'!CO$105:CO$105))</f>
        <v>2.7792229999999996</v>
      </c>
      <c r="AR11" s="70">
        <f>(SUM('[1]4407Exp'!CP$47:CP$47)+SUM('[1]4407Exp'!CP$105:CP$105))</f>
        <v>3.7700900000000002</v>
      </c>
      <c r="AS11" s="70">
        <f>(SUM('[1]4407Exp'!CQ$47:CQ$47)+SUM('[1]4407Exp'!CQ$105:CQ$105))</f>
        <v>2.3342199999999997</v>
      </c>
      <c r="AT11" s="70">
        <f>(SUM('[1]4407Exp'!CR$47:CR$47)+SUM('[1]4407Exp'!CR$105:CR$105))</f>
        <v>2.2002929999999998</v>
      </c>
      <c r="AU11" s="70">
        <f>(SUM('[1]4407Exp'!CS$47:CS$47)+SUM('[1]4407Exp'!CS$105:CS$105))</f>
        <v>0.99900599999999995</v>
      </c>
      <c r="AV11" s="70">
        <f>(SUM('[1]4407Exp'!CT$47:CT$47)+SUM('[1]4407Exp'!CT$105:CT$105))</f>
        <v>0.86552399999999996</v>
      </c>
      <c r="AW11" s="70">
        <f>(SUM('[1]4407Exp'!CU$47:CU$47)+SUM('[1]4407Exp'!CU$105:CU$105))</f>
        <v>0.41152499999999992</v>
      </c>
      <c r="AX11" s="70">
        <f>(SUM('[1]4407Exp'!CV$47:CV$47)+SUM('[1]4407Exp'!CV$105:CV$105))</f>
        <v>1.4089700000000001</v>
      </c>
      <c r="AY11" s="70">
        <f>(SUM('[1]4407Exp'!CW$47:CW$47)+SUM('[1]4407Exp'!CW$105:CW$105))</f>
        <v>0</v>
      </c>
      <c r="AZ11" s="70">
        <f>(SUM('[1]4407Exp'!CX$47:CX$47)+SUM('[1]4407Exp'!CX$105:CX$105))</f>
        <v>0</v>
      </c>
      <c r="BA11" s="70">
        <f>(SUM('[1]4407Exp'!CY$47:CY$47)+SUM('[1]4407Exp'!CY$105:CY$105))</f>
        <v>0</v>
      </c>
      <c r="BB11" s="70">
        <f>(SUM('[1]4407Exp'!CZ$47:CZ$47)+SUM('[1]4407Exp'!CZ$105:CZ$105))</f>
        <v>0</v>
      </c>
      <c r="BC11" s="195">
        <f>(SUM('[1]4407Exp'!DA$47:DA$47)+SUM('[1]4407Exp'!DA$105:DA$105))</f>
        <v>0</v>
      </c>
      <c r="BD11" s="165"/>
    </row>
    <row r="12" spans="1:56">
      <c r="B12" s="7" t="s">
        <v>13</v>
      </c>
      <c r="C12" s="33">
        <f t="shared" ref="C12:AB12" si="2">SUM(C10:C10)-SUM(C11:C11)</f>
        <v>2.5899999999999968E-4</v>
      </c>
      <c r="D12" s="30">
        <f t="shared" si="2"/>
        <v>0</v>
      </c>
      <c r="E12" s="30">
        <f t="shared" si="2"/>
        <v>3.0500000000000058E-4</v>
      </c>
      <c r="F12" s="30">
        <f t="shared" si="2"/>
        <v>9.900000000000013E-5</v>
      </c>
      <c r="G12" s="30">
        <f t="shared" si="2"/>
        <v>1.2100000000000001E-4</v>
      </c>
      <c r="H12" s="30">
        <f t="shared" si="2"/>
        <v>1.5999999999999955E-5</v>
      </c>
      <c r="I12" s="30">
        <f t="shared" si="2"/>
        <v>0</v>
      </c>
      <c r="J12" s="30">
        <f t="shared" si="2"/>
        <v>1.2599999999999981E-4</v>
      </c>
      <c r="K12" s="30">
        <f t="shared" si="2"/>
        <v>3.6999999999999707E-5</v>
      </c>
      <c r="L12" s="30">
        <f t="shared" si="2"/>
        <v>7.6999999999999812E-5</v>
      </c>
      <c r="M12" s="30">
        <f t="shared" si="2"/>
        <v>1.4444000000000002E-4</v>
      </c>
      <c r="N12" s="30">
        <f t="shared" si="2"/>
        <v>2.4248E-4</v>
      </c>
      <c r="O12" s="30">
        <f t="shared" si="2"/>
        <v>1.0059999999999997E-3</v>
      </c>
      <c r="P12" s="30">
        <f t="shared" si="2"/>
        <v>9.9500000000000022E-4</v>
      </c>
      <c r="Q12" s="30">
        <f t="shared" si="2"/>
        <v>3.3786429999999971E-3</v>
      </c>
      <c r="R12" s="30">
        <f t="shared" si="2"/>
        <v>8.4103080000000026E-4</v>
      </c>
      <c r="S12" s="30">
        <f t="shared" si="2"/>
        <v>8.6799999999999898E-4</v>
      </c>
      <c r="T12" s="30">
        <f t="shared" si="2"/>
        <v>2.1741012967032968E-3</v>
      </c>
      <c r="U12" s="30">
        <f t="shared" si="2"/>
        <v>1.7580645999999995E-3</v>
      </c>
      <c r="V12" s="240">
        <f t="shared" si="2"/>
        <v>1.0443843599999999E-2</v>
      </c>
      <c r="W12" s="240">
        <f t="shared" si="2"/>
        <v>5.4098988000000001E-3</v>
      </c>
      <c r="X12" s="240">
        <f t="shared" si="2"/>
        <v>0</v>
      </c>
      <c r="Y12" s="240">
        <f t="shared" si="2"/>
        <v>0</v>
      </c>
      <c r="Z12" s="240">
        <f t="shared" si="2"/>
        <v>0</v>
      </c>
      <c r="AA12" s="240">
        <f t="shared" si="2"/>
        <v>0</v>
      </c>
      <c r="AB12" s="240">
        <f t="shared" si="2"/>
        <v>0</v>
      </c>
      <c r="AC12" s="241"/>
      <c r="AD12" s="77">
        <f t="shared" ref="AD12:BC12" si="3">SUM(AD10:AD10)-SUM(AD11:AD11)</f>
        <v>0.14687800192122957</v>
      </c>
      <c r="AE12" s="78">
        <f t="shared" si="3"/>
        <v>0</v>
      </c>
      <c r="AF12" s="78">
        <f t="shared" si="3"/>
        <v>0.23800058275453151</v>
      </c>
      <c r="AG12" s="78">
        <f t="shared" si="3"/>
        <v>4.4673393907001535E-2</v>
      </c>
      <c r="AH12" s="78">
        <f t="shared" si="3"/>
        <v>4.7064899583457276E-2</v>
      </c>
      <c r="AI12" s="78">
        <f t="shared" si="3"/>
        <v>1.7436994519546944E-2</v>
      </c>
      <c r="AJ12" s="78">
        <f t="shared" si="3"/>
        <v>0</v>
      </c>
      <c r="AK12" s="78">
        <f t="shared" si="3"/>
        <v>9.6820490802728809E-2</v>
      </c>
      <c r="AL12" s="78">
        <f t="shared" si="3"/>
        <v>7.1955371597244966E-2</v>
      </c>
      <c r="AM12" s="78">
        <f t="shared" si="3"/>
        <v>3.8447000000000009E-2</v>
      </c>
      <c r="AN12" s="78">
        <f t="shared" si="3"/>
        <v>0.11604906347955379</v>
      </c>
      <c r="AO12" s="78">
        <f t="shared" si="3"/>
        <v>0.17406355551865793</v>
      </c>
      <c r="AP12" s="78">
        <f t="shared" si="3"/>
        <v>0.49904963717813289</v>
      </c>
      <c r="AQ12" s="78">
        <f t="shared" si="3"/>
        <v>0.68484741923261616</v>
      </c>
      <c r="AR12" s="78">
        <f t="shared" si="3"/>
        <v>1.0698228004658135</v>
      </c>
      <c r="AS12" s="78">
        <f t="shared" si="3"/>
        <v>0.66845611082842948</v>
      </c>
      <c r="AT12" s="78">
        <f t="shared" si="3"/>
        <v>0.74799999999999978</v>
      </c>
      <c r="AU12" s="78">
        <f t="shared" si="3"/>
        <v>1.4982178844635117</v>
      </c>
      <c r="AV12" s="78">
        <f t="shared" si="3"/>
        <v>1.2022182583646714</v>
      </c>
      <c r="AW12" s="78">
        <f t="shared" si="3"/>
        <v>3.2733765950764475</v>
      </c>
      <c r="AX12" s="78">
        <f t="shared" si="3"/>
        <v>3.4389839999999996</v>
      </c>
      <c r="AY12" s="78">
        <f t="shared" si="3"/>
        <v>0</v>
      </c>
      <c r="AZ12" s="78">
        <f t="shared" si="3"/>
        <v>0</v>
      </c>
      <c r="BA12" s="78">
        <f t="shared" si="3"/>
        <v>0</v>
      </c>
      <c r="BB12" s="78">
        <f t="shared" si="3"/>
        <v>0</v>
      </c>
      <c r="BC12" s="167">
        <f t="shared" si="3"/>
        <v>0</v>
      </c>
      <c r="BD12" s="165"/>
    </row>
    <row r="13" spans="1:56" ht="17.149999999999999" customHeight="1">
      <c r="B13" s="13" t="s">
        <v>88</v>
      </c>
      <c r="C13" s="24">
        <f>1/$A$2*'[1]4407Exp'!BB$264</f>
        <v>1.9197399999999996E-3</v>
      </c>
      <c r="D13" s="26">
        <f>1/$A$2*'[1]4407Exp'!BC$264</f>
        <v>2.0745919999999997E-3</v>
      </c>
      <c r="E13" s="26">
        <f>1/$A$2*'[1]4407Exp'!BD$264</f>
        <v>1.3829999999999999E-3</v>
      </c>
      <c r="F13" s="26">
        <f>1/$A$2*'[1]4407Exp'!BE$264</f>
        <v>1.8608600000000002E-3</v>
      </c>
      <c r="G13" s="26">
        <f>1/$A$2*'[1]4407Exp'!BF$264</f>
        <v>2.3255199999999998E-3</v>
      </c>
      <c r="H13" s="26">
        <f>1/$A$2*'[1]4407Exp'!BG$264</f>
        <v>2.2358879999999997E-3</v>
      </c>
      <c r="I13" s="26">
        <f>1/$A$2*'[1]4407Exp'!BH$264</f>
        <v>1.1868799999999997E-3</v>
      </c>
      <c r="J13" s="26">
        <f>1/$A$2*'[1]4407Exp'!BI$264</f>
        <v>3.8097199999999995E-3</v>
      </c>
      <c r="K13" s="26">
        <f>1/$A$2*'[1]4407Exp'!BJ$264</f>
        <v>4.2855599999999999E-3</v>
      </c>
      <c r="L13" s="26">
        <f>1/$A$2*'[1]4407Exp'!BK$264</f>
        <v>2.8019400000000002E-3</v>
      </c>
      <c r="M13" s="26">
        <f>1/$A$2*'[1]4407Exp'!BL$264</f>
        <v>4.3443999999999991E-3</v>
      </c>
      <c r="N13" s="26">
        <f>1/$A$2*'[1]4407Exp'!BM$264</f>
        <v>4.2232200000000006E-3</v>
      </c>
      <c r="O13" s="26">
        <f>1/$A$2*'[1]4407Exp'!BN$264</f>
        <v>9.3317999999999977E-3</v>
      </c>
      <c r="P13" s="26">
        <f>1/$A$2*'[1]4407Exp'!BO$264</f>
        <v>1.1951460000000001E-2</v>
      </c>
      <c r="Q13" s="26">
        <f>1/$A$2*'[1]4407Exp'!BP$264</f>
        <v>7.4889979999999993E-3</v>
      </c>
      <c r="R13" s="26">
        <f>1/$A$2*'[1]4407Exp'!BQ$264</f>
        <v>1.4281553842105261E-2</v>
      </c>
      <c r="S13" s="26">
        <f>1/$A$2*'[1]4407Exp'!BR$264</f>
        <v>2.101573666666666E-2</v>
      </c>
      <c r="T13" s="26">
        <f>1/$A$2*'[1]4407Exp'!BS$264</f>
        <v>7.919569999999999E-3</v>
      </c>
      <c r="U13" s="26">
        <f>1/$A$2*'[1]4407Exp'!BT$264</f>
        <v>7.0383000000000008E-3</v>
      </c>
      <c r="V13" s="26">
        <f>1/$A$2*'[1]4407Exp'!BU$264</f>
        <v>6.869440000000001E-3</v>
      </c>
      <c r="W13" s="26">
        <f>1/$A$2*'[1]4407Exp'!BV$264</f>
        <v>1.8899999999999999E-4</v>
      </c>
      <c r="X13" s="26">
        <f>1/$A$2*'[1]4407Exp'!BW$264</f>
        <v>1.8899999999999999E-4</v>
      </c>
      <c r="Y13" s="26">
        <f>1/$A$2*'[1]4407Exp'!BX$264</f>
        <v>1.8899999999999999E-4</v>
      </c>
      <c r="Z13" s="26">
        <f>1/$A$2*'[1]4407Exp'!BY$264</f>
        <v>1.8899999999999999E-4</v>
      </c>
      <c r="AA13" s="26">
        <f>1/$A$2*'[1]4407Exp'!BZ$264</f>
        <v>1.8899999999999999E-4</v>
      </c>
      <c r="AB13" s="26">
        <f>1/$A$2*'[1]4407Exp'!CA$264</f>
        <v>1.8899999999999999E-4</v>
      </c>
      <c r="AC13" s="12"/>
      <c r="AD13" s="132">
        <f>'[1]4407Exp'!CB$264</f>
        <v>0.6692943132239999</v>
      </c>
      <c r="AE13" s="67">
        <f>'[1]4407Exp'!CC$264</f>
        <v>0.775325398</v>
      </c>
      <c r="AF13" s="67">
        <f>'[1]4407Exp'!CD$264</f>
        <v>0.52307282399999999</v>
      </c>
      <c r="AG13" s="67">
        <f>'[1]4407Exp'!CE$264</f>
        <v>0.70311659040000007</v>
      </c>
      <c r="AH13" s="67">
        <f>'[1]4407Exp'!CF$264</f>
        <v>1.1553193932000001</v>
      </c>
      <c r="AI13" s="67">
        <f>'[1]4407Exp'!CG$264</f>
        <v>1.1998747331999999</v>
      </c>
      <c r="AJ13" s="67">
        <f>'[1]4407Exp'!CH$264</f>
        <v>0.6062350700000001</v>
      </c>
      <c r="AK13" s="67">
        <f>'[1]4407Exp'!CI$264</f>
        <v>1.8856846549999999</v>
      </c>
      <c r="AL13" s="67">
        <f>'[1]4407Exp'!CJ$264</f>
        <v>2.8779217140000006</v>
      </c>
      <c r="AM13" s="67">
        <f>'[1]4407Exp'!CK$264</f>
        <v>1.5219597316000002</v>
      </c>
      <c r="AN13" s="67">
        <f>'[1]4407Exp'!CL$264</f>
        <v>1.9781777232000002</v>
      </c>
      <c r="AO13" s="67">
        <f>'[1]4407Exp'!CM$264</f>
        <v>2.0245303680000002</v>
      </c>
      <c r="AP13" s="67">
        <f>'[1]4407Exp'!CN$264</f>
        <v>5.6577851088000006</v>
      </c>
      <c r="AQ13" s="67">
        <f>'[1]4407Exp'!CO$264</f>
        <v>8.7875184129000008</v>
      </c>
      <c r="AR13" s="67">
        <f>'[1]4407Exp'!CP$264</f>
        <v>7.1698799590000002</v>
      </c>
      <c r="AS13" s="67">
        <f>'[1]4407Exp'!CQ$264</f>
        <v>9.7871890795000009</v>
      </c>
      <c r="AT13" s="67">
        <f>'[1]4407Exp'!CR$264</f>
        <v>11.8539891282</v>
      </c>
      <c r="AU13" s="67">
        <f>'[1]4407Exp'!CS$264</f>
        <v>6.0304956283000006</v>
      </c>
      <c r="AV13" s="67">
        <f>'[1]4407Exp'!CT$264</f>
        <v>5.8700542100000002</v>
      </c>
      <c r="AW13" s="67">
        <f>'[1]4407Exp'!CU$264</f>
        <v>5.7911454606666668</v>
      </c>
      <c r="AX13" s="67">
        <f>'[1]4407Exp'!CV$264</f>
        <v>2.4366341159357141</v>
      </c>
      <c r="AY13" s="67">
        <f>'[1]4407Exp'!CW$264</f>
        <v>0</v>
      </c>
      <c r="AZ13" s="67">
        <f>'[1]4407Exp'!CX$264</f>
        <v>0</v>
      </c>
      <c r="BA13" s="67">
        <f>'[1]4407Exp'!CY$264</f>
        <v>0</v>
      </c>
      <c r="BB13" s="67">
        <f>'[1]4407Exp'!CZ$264</f>
        <v>0</v>
      </c>
      <c r="BC13" s="168">
        <f>'[1]4407Exp'!DA$264</f>
        <v>0</v>
      </c>
      <c r="BD13" s="165"/>
    </row>
    <row r="14" spans="1:56">
      <c r="B14" s="4" t="s">
        <v>33</v>
      </c>
      <c r="C14" s="32">
        <f>1/$A$2*'[1]4407Exp'!BB$160</f>
        <v>1.6763399999999997E-3</v>
      </c>
      <c r="D14" s="9">
        <f>1/$A$2*'[1]4407Exp'!BC$160</f>
        <v>1.361E-3</v>
      </c>
      <c r="E14" s="9">
        <f>1/$A$2*'[1]4407Exp'!BD$160</f>
        <v>1.147E-3</v>
      </c>
      <c r="F14" s="9">
        <f>1/$A$2*'[1]4407Exp'!BE$160</f>
        <v>1.5163400000000001E-3</v>
      </c>
      <c r="G14" s="9">
        <f>1/$A$2*'[1]4407Exp'!BF$160</f>
        <v>2.03652E-3</v>
      </c>
      <c r="H14" s="9">
        <f>1/$A$2*'[1]4407Exp'!BG$160</f>
        <v>1.7537E-3</v>
      </c>
      <c r="I14" s="9">
        <f>1/$A$2*'[1]4407Exp'!BH$160</f>
        <v>1.0328799999999999E-3</v>
      </c>
      <c r="J14" s="9">
        <f>1/$A$2*'[1]4407Exp'!BI$160</f>
        <v>2.9489399999999997E-3</v>
      </c>
      <c r="K14" s="9">
        <f>1/$A$2*'[1]4407Exp'!BJ$160</f>
        <v>3.7962199999999999E-3</v>
      </c>
      <c r="L14" s="9">
        <f>1/$A$2*'[1]4407Exp'!BK$160</f>
        <v>1.7544399999999999E-3</v>
      </c>
      <c r="M14" s="9">
        <f>1/$A$2*'[1]4407Exp'!BL$160</f>
        <v>3.3687199999999995E-3</v>
      </c>
      <c r="N14" s="9">
        <f>1/$A$2*'[1]4407Exp'!BM$160</f>
        <v>2.9198000000000002E-3</v>
      </c>
      <c r="O14" s="9">
        <f>1/$A$2*'[1]4407Exp'!BN$160</f>
        <v>6.0305399999999992E-3</v>
      </c>
      <c r="P14" s="9">
        <f>1/$A$2*'[1]4407Exp'!BO$160</f>
        <v>2.8340800000000001E-3</v>
      </c>
      <c r="Q14" s="9">
        <f>1/$A$2*'[1]4407Exp'!BP$160</f>
        <v>1.7562630000000001E-3</v>
      </c>
      <c r="R14" s="9">
        <f>1/$A$2*'[1]4407Exp'!BQ$160</f>
        <v>2.3839338421052631E-3</v>
      </c>
      <c r="S14" s="9">
        <f>1/$A$2*'[1]4407Exp'!BR$160</f>
        <v>3.685296666666667E-3</v>
      </c>
      <c r="T14" s="9">
        <f>1/$A$2*'[1]4407Exp'!BS$160</f>
        <v>3.8060499999999996E-3</v>
      </c>
      <c r="U14" s="9">
        <f>1/$A$2*'[1]4407Exp'!BT$160</f>
        <v>4.1050000000000001E-3</v>
      </c>
      <c r="V14" s="9">
        <f>1/$A$2*'[1]4407Exp'!BU$160</f>
        <v>3.9950000000000003E-3</v>
      </c>
      <c r="W14" s="9">
        <f>1/$A$2*'[1]4407Exp'!BV$160</f>
        <v>0</v>
      </c>
      <c r="X14" s="9">
        <f>1/$A$2*'[1]4407Exp'!BW$160</f>
        <v>0</v>
      </c>
      <c r="Y14" s="9">
        <f>1/$A$2*'[1]4407Exp'!BX$160</f>
        <v>0</v>
      </c>
      <c r="Z14" s="9">
        <f>1/$A$2*'[1]4407Exp'!BY$160</f>
        <v>0</v>
      </c>
      <c r="AA14" s="9">
        <f>1/$A$2*'[1]4407Exp'!BZ$160</f>
        <v>0</v>
      </c>
      <c r="AB14" s="9">
        <f>1/$A$2*'[1]4407Exp'!CA$160</f>
        <v>0</v>
      </c>
      <c r="AC14" s="241"/>
      <c r="AD14" s="82">
        <f>'[1]4407Exp'!CB$160</f>
        <v>0.55986279775799996</v>
      </c>
      <c r="AE14" s="75">
        <f>'[1]4407Exp'!CC$160</f>
        <v>0.58811544319999998</v>
      </c>
      <c r="AF14" s="75">
        <f>'[1]4407Exp'!CD$160</f>
        <v>0.3969099264</v>
      </c>
      <c r="AG14" s="75">
        <f>'[1]4407Exp'!CE$160</f>
        <v>0.50618937600000002</v>
      </c>
      <c r="AH14" s="75">
        <f>'[1]4407Exp'!CF$160</f>
        <v>1.0061571247000001</v>
      </c>
      <c r="AI14" s="75">
        <f>'[1]4407Exp'!CG$160</f>
        <v>0.92001817050000001</v>
      </c>
      <c r="AJ14" s="75">
        <f>'[1]4407Exp'!CH$160</f>
        <v>0.50596787640000007</v>
      </c>
      <c r="AK14" s="75">
        <f>'[1]4407Exp'!CI$160</f>
        <v>1.3499877265</v>
      </c>
      <c r="AL14" s="75">
        <f>'[1]4407Exp'!CJ$160</f>
        <v>2.5543427724000005</v>
      </c>
      <c r="AM14" s="75">
        <f>'[1]4407Exp'!CK$160</f>
        <v>0.85773504960000002</v>
      </c>
      <c r="AN14" s="75">
        <f>'[1]4407Exp'!CL$160</f>
        <v>1.5352905186000001</v>
      </c>
      <c r="AO14" s="75">
        <f>'[1]4407Exp'!CM$160</f>
        <v>1.341594288</v>
      </c>
      <c r="AP14" s="75">
        <f>'[1]4407Exp'!CN$160</f>
        <v>3.3257407743999998</v>
      </c>
      <c r="AQ14" s="75">
        <f>'[1]4407Exp'!CO$160</f>
        <v>2.0307711479999999</v>
      </c>
      <c r="AR14" s="75">
        <f>'[1]4407Exp'!CP$160</f>
        <v>1.2661229395</v>
      </c>
      <c r="AS14" s="75">
        <f>'[1]4407Exp'!CQ$160</f>
        <v>1.799233989</v>
      </c>
      <c r="AT14" s="75">
        <f>'[1]4407Exp'!CR$160</f>
        <v>2.6042124851999997</v>
      </c>
      <c r="AU14" s="75">
        <f>'[1]4407Exp'!CS$160</f>
        <v>2.6869880609000001</v>
      </c>
      <c r="AV14" s="75">
        <f>'[1]4407Exp'!CT$160</f>
        <v>3.045190785</v>
      </c>
      <c r="AW14" s="75">
        <f>'[1]4407Exp'!CU$160</f>
        <v>2.7936554999999998</v>
      </c>
      <c r="AX14" s="75">
        <f>'[1]4407Exp'!CV$160</f>
        <v>1.8311744555357143</v>
      </c>
      <c r="AY14" s="75">
        <f>'[1]4407Exp'!CW$160</f>
        <v>0</v>
      </c>
      <c r="AZ14" s="75">
        <f>'[1]4407Exp'!CX$160</f>
        <v>0</v>
      </c>
      <c r="BA14" s="75">
        <f>'[1]4407Exp'!CY$160</f>
        <v>0</v>
      </c>
      <c r="BB14" s="75">
        <f>'[1]4407Exp'!CZ$160</f>
        <v>0</v>
      </c>
      <c r="BC14" s="166">
        <f>'[1]4407Exp'!DA$160</f>
        <v>0</v>
      </c>
      <c r="BD14" s="165"/>
    </row>
    <row r="15" spans="1:56">
      <c r="B15" s="4" t="s">
        <v>13</v>
      </c>
      <c r="C15" s="34">
        <f t="shared" ref="C15:AB15" si="4">SUM(C13:C13)-SUM(C14:C14)</f>
        <v>2.4339999999999995E-4</v>
      </c>
      <c r="D15" s="8">
        <f t="shared" si="4"/>
        <v>7.1359199999999966E-4</v>
      </c>
      <c r="E15" s="8">
        <f t="shared" si="4"/>
        <v>2.3599999999999988E-4</v>
      </c>
      <c r="F15" s="8">
        <f t="shared" si="4"/>
        <v>3.4452000000000007E-4</v>
      </c>
      <c r="G15" s="8">
        <f t="shared" si="4"/>
        <v>2.8899999999999976E-4</v>
      </c>
      <c r="H15" s="8">
        <f t="shared" si="4"/>
        <v>4.8218799999999971E-4</v>
      </c>
      <c r="I15" s="8">
        <f t="shared" si="4"/>
        <v>1.5399999999999984E-4</v>
      </c>
      <c r="J15" s="8">
        <f t="shared" si="4"/>
        <v>8.6077999999999979E-4</v>
      </c>
      <c r="K15" s="8">
        <f t="shared" si="4"/>
        <v>4.8934E-4</v>
      </c>
      <c r="L15" s="8">
        <f t="shared" si="4"/>
        <v>1.0475000000000003E-3</v>
      </c>
      <c r="M15" s="8">
        <f t="shared" si="4"/>
        <v>9.756799999999996E-4</v>
      </c>
      <c r="N15" s="8">
        <f t="shared" si="4"/>
        <v>1.3034200000000004E-3</v>
      </c>
      <c r="O15" s="8">
        <f t="shared" si="4"/>
        <v>3.3012599999999986E-3</v>
      </c>
      <c r="P15" s="8">
        <f t="shared" si="4"/>
        <v>9.1173800000000013E-3</v>
      </c>
      <c r="Q15" s="8">
        <f t="shared" si="4"/>
        <v>5.7327349999999992E-3</v>
      </c>
      <c r="R15" s="8">
        <f t="shared" si="4"/>
        <v>1.1897619999999998E-2</v>
      </c>
      <c r="S15" s="8">
        <f t="shared" si="4"/>
        <v>1.7330439999999992E-2</v>
      </c>
      <c r="T15" s="8">
        <f t="shared" si="4"/>
        <v>4.113519999999999E-3</v>
      </c>
      <c r="U15" s="8">
        <f t="shared" si="4"/>
        <v>2.9333000000000007E-3</v>
      </c>
      <c r="V15" s="9">
        <f t="shared" si="4"/>
        <v>2.8744400000000007E-3</v>
      </c>
      <c r="W15" s="9">
        <f t="shared" si="4"/>
        <v>1.8899999999999999E-4</v>
      </c>
      <c r="X15" s="9">
        <f t="shared" si="4"/>
        <v>1.8899999999999999E-4</v>
      </c>
      <c r="Y15" s="9">
        <f t="shared" si="4"/>
        <v>1.8899999999999999E-4</v>
      </c>
      <c r="Z15" s="9">
        <f t="shared" si="4"/>
        <v>1.8899999999999999E-4</v>
      </c>
      <c r="AA15" s="9">
        <f t="shared" si="4"/>
        <v>1.8899999999999999E-4</v>
      </c>
      <c r="AB15" s="9">
        <f t="shared" si="4"/>
        <v>1.8899999999999999E-4</v>
      </c>
      <c r="AC15" s="241"/>
      <c r="AD15" s="82">
        <f t="shared" ref="AD15:BC15" si="5">SUM(AD13:AD13)-SUM(AD14:AD14)</f>
        <v>0.10943151546599994</v>
      </c>
      <c r="AE15" s="75">
        <f t="shared" si="5"/>
        <v>0.18720995480000002</v>
      </c>
      <c r="AF15" s="75">
        <f t="shared" si="5"/>
        <v>0.12616289759999999</v>
      </c>
      <c r="AG15" s="75">
        <f t="shared" si="5"/>
        <v>0.19692721440000005</v>
      </c>
      <c r="AH15" s="75">
        <f t="shared" si="5"/>
        <v>0.14916226850000003</v>
      </c>
      <c r="AI15" s="75">
        <f t="shared" si="5"/>
        <v>0.27985656269999992</v>
      </c>
      <c r="AJ15" s="75">
        <f t="shared" si="5"/>
        <v>0.10026719360000003</v>
      </c>
      <c r="AK15" s="75">
        <f t="shared" si="5"/>
        <v>0.53569692849999995</v>
      </c>
      <c r="AL15" s="75">
        <f t="shared" si="5"/>
        <v>0.32357894160000011</v>
      </c>
      <c r="AM15" s="75">
        <f t="shared" si="5"/>
        <v>0.66422468200000018</v>
      </c>
      <c r="AN15" s="75">
        <f t="shared" si="5"/>
        <v>0.44288720460000008</v>
      </c>
      <c r="AO15" s="75">
        <f t="shared" si="5"/>
        <v>0.68293608000000017</v>
      </c>
      <c r="AP15" s="75">
        <f t="shared" si="5"/>
        <v>2.3320443344000008</v>
      </c>
      <c r="AQ15" s="75">
        <f t="shared" si="5"/>
        <v>6.7567472649000013</v>
      </c>
      <c r="AR15" s="75">
        <f t="shared" si="5"/>
        <v>5.9037570195000004</v>
      </c>
      <c r="AS15" s="75">
        <f t="shared" si="5"/>
        <v>7.9879550905000007</v>
      </c>
      <c r="AT15" s="75">
        <f t="shared" si="5"/>
        <v>9.2497766430000006</v>
      </c>
      <c r="AU15" s="75">
        <f t="shared" si="5"/>
        <v>3.3435075674000005</v>
      </c>
      <c r="AV15" s="75">
        <f t="shared" si="5"/>
        <v>2.8248634250000002</v>
      </c>
      <c r="AW15" s="75">
        <f t="shared" si="5"/>
        <v>2.997489960666667</v>
      </c>
      <c r="AX15" s="75">
        <f t="shared" si="5"/>
        <v>0.60545966039999977</v>
      </c>
      <c r="AY15" s="75">
        <f t="shared" si="5"/>
        <v>0</v>
      </c>
      <c r="AZ15" s="75">
        <f t="shared" si="5"/>
        <v>0</v>
      </c>
      <c r="BA15" s="75">
        <f t="shared" si="5"/>
        <v>0</v>
      </c>
      <c r="BB15" s="75">
        <f t="shared" si="5"/>
        <v>0</v>
      </c>
      <c r="BC15" s="166">
        <f t="shared" si="5"/>
        <v>0</v>
      </c>
      <c r="BD15" s="165"/>
    </row>
    <row r="16" spans="1:56" ht="17.149999999999999" customHeight="1">
      <c r="B16" s="59" t="s">
        <v>50</v>
      </c>
      <c r="C16" s="60">
        <f>1/$A$2*'[1]4407Exp'!BB$272</f>
        <v>0</v>
      </c>
      <c r="D16" s="61">
        <f>1/$A$2*'[1]4407Exp'!BC$272</f>
        <v>0</v>
      </c>
      <c r="E16" s="61">
        <f>1/$A$2*'[1]4407Exp'!BD$272</f>
        <v>0</v>
      </c>
      <c r="F16" s="61">
        <f>1/$A$2*'[1]4407Exp'!BE$272</f>
        <v>0</v>
      </c>
      <c r="G16" s="61">
        <f>1/$A$2*'[1]4407Exp'!BF$272</f>
        <v>0</v>
      </c>
      <c r="H16" s="61">
        <f>1/$A$2*'[1]4407Exp'!BG$272</f>
        <v>0</v>
      </c>
      <c r="I16" s="61">
        <f>1/$A$2*'[1]4407Exp'!BH$272</f>
        <v>0</v>
      </c>
      <c r="J16" s="61">
        <f>1/$A$2*'[1]4407Exp'!BI$272</f>
        <v>0</v>
      </c>
      <c r="K16" s="61">
        <f>1/$A$2*'[1]4407Exp'!BJ$272</f>
        <v>0</v>
      </c>
      <c r="L16" s="61">
        <f>1/$A$2*'[1]4407Exp'!BK$272</f>
        <v>0</v>
      </c>
      <c r="M16" s="61">
        <f>1/$A$2*'[1]4407Exp'!BL$272</f>
        <v>0</v>
      </c>
      <c r="N16" s="61">
        <f>1/$A$2*'[1]4407Exp'!BM$272</f>
        <v>0</v>
      </c>
      <c r="O16" s="61">
        <f>1/$A$2*'[1]4407Exp'!BN$272</f>
        <v>0</v>
      </c>
      <c r="P16" s="61">
        <f>1/$A$2*'[1]4407Exp'!BO$272</f>
        <v>0</v>
      </c>
      <c r="Q16" s="61">
        <f>1/$A$2*'[1]4407Exp'!BP$272</f>
        <v>0</v>
      </c>
      <c r="R16" s="61">
        <f>1/$A$2*'[1]4407Exp'!BQ$272</f>
        <v>0</v>
      </c>
      <c r="S16" s="61">
        <f>1/$A$2*'[1]4407Exp'!BR$272</f>
        <v>0</v>
      </c>
      <c r="T16" s="61">
        <f>1/$A$2*'[1]4407Exp'!BS$272</f>
        <v>0</v>
      </c>
      <c r="U16" s="61">
        <f>1/$A$2*'[1]4407Exp'!BT$272</f>
        <v>0</v>
      </c>
      <c r="V16" s="61">
        <f>1/$A$2*'[1]4407Exp'!BU$272</f>
        <v>0</v>
      </c>
      <c r="W16" s="61">
        <f>1/$A$2*'[1]4407Exp'!BV$272</f>
        <v>0</v>
      </c>
      <c r="X16" s="61">
        <f>1/$A$2*'[1]4407Exp'!BW$272</f>
        <v>0</v>
      </c>
      <c r="Y16" s="61">
        <f>1/$A$2*'[1]4407Exp'!BX$272</f>
        <v>0</v>
      </c>
      <c r="Z16" s="61">
        <f>1/$A$2*'[1]4407Exp'!BY$272</f>
        <v>0</v>
      </c>
      <c r="AA16" s="61">
        <f>1/$A$2*'[1]4407Exp'!BZ$272</f>
        <v>0</v>
      </c>
      <c r="AB16" s="61">
        <f>1/$A$2*'[1]4407Exp'!CA$272</f>
        <v>0</v>
      </c>
      <c r="AC16" s="62"/>
      <c r="AD16" s="133">
        <f>'[1]4407Exp'!CB$272</f>
        <v>0</v>
      </c>
      <c r="AE16" s="80">
        <f>'[1]4407Exp'!CC$272</f>
        <v>0</v>
      </c>
      <c r="AF16" s="80">
        <f>'[1]4407Exp'!CD$272</f>
        <v>0</v>
      </c>
      <c r="AG16" s="80">
        <f>'[1]4407Exp'!CE$272</f>
        <v>0</v>
      </c>
      <c r="AH16" s="80">
        <f>'[1]4407Exp'!CF$272</f>
        <v>0</v>
      </c>
      <c r="AI16" s="80">
        <f>'[1]4407Exp'!CG$272</f>
        <v>0</v>
      </c>
      <c r="AJ16" s="80">
        <f>'[1]4407Exp'!CH$272</f>
        <v>0</v>
      </c>
      <c r="AK16" s="80">
        <f>'[1]4407Exp'!CI$272</f>
        <v>0</v>
      </c>
      <c r="AL16" s="80">
        <f>'[1]4407Exp'!CJ$272</f>
        <v>0</v>
      </c>
      <c r="AM16" s="80">
        <f>'[1]4407Exp'!CK$272</f>
        <v>0</v>
      </c>
      <c r="AN16" s="80">
        <f>'[1]4407Exp'!CL$272</f>
        <v>0</v>
      </c>
      <c r="AO16" s="80">
        <f>'[1]4407Exp'!CM$272</f>
        <v>0</v>
      </c>
      <c r="AP16" s="80">
        <f>'[1]4407Exp'!CN$272</f>
        <v>0</v>
      </c>
      <c r="AQ16" s="80">
        <f>'[1]4407Exp'!CO$272</f>
        <v>0</v>
      </c>
      <c r="AR16" s="80">
        <f>'[1]4407Exp'!CP$272</f>
        <v>0</v>
      </c>
      <c r="AS16" s="80">
        <f>'[1]4407Exp'!CQ$272</f>
        <v>0</v>
      </c>
      <c r="AT16" s="80">
        <f>'[1]4407Exp'!CR$272</f>
        <v>0</v>
      </c>
      <c r="AU16" s="80">
        <f>'[1]4407Exp'!CS$272</f>
        <v>0</v>
      </c>
      <c r="AV16" s="80">
        <f>'[1]4407Exp'!CT$272</f>
        <v>0</v>
      </c>
      <c r="AW16" s="80">
        <f>'[1]4407Exp'!CU$272</f>
        <v>0</v>
      </c>
      <c r="AX16" s="80">
        <f>'[1]4407Exp'!CV$272</f>
        <v>0</v>
      </c>
      <c r="AY16" s="80">
        <f>'[1]4407Exp'!CW$272</f>
        <v>0</v>
      </c>
      <c r="AZ16" s="80">
        <f>'[1]4407Exp'!CX$272</f>
        <v>0</v>
      </c>
      <c r="BA16" s="80">
        <f>'[1]4407Exp'!CY$272</f>
        <v>0</v>
      </c>
      <c r="BB16" s="80">
        <f>'[1]4407Exp'!CZ$272</f>
        <v>0</v>
      </c>
      <c r="BC16" s="169">
        <f>'[1]4407Exp'!DA$272</f>
        <v>0</v>
      </c>
      <c r="BD16" s="165"/>
    </row>
    <row r="17" spans="2:56" ht="17.149999999999999" customHeight="1" thickBot="1">
      <c r="B17" s="63" t="s">
        <v>53</v>
      </c>
      <c r="C17" s="64">
        <f t="shared" ref="C17:AB17" si="6">C6-SUM(C7,C8,C9,C10,C13,C16)</f>
        <v>1.3440000000000066E-4</v>
      </c>
      <c r="D17" s="65">
        <f t="shared" si="6"/>
        <v>1.0200000000000053E-4</v>
      </c>
      <c r="E17" s="65">
        <f t="shared" si="6"/>
        <v>0</v>
      </c>
      <c r="F17" s="65">
        <f t="shared" si="6"/>
        <v>0</v>
      </c>
      <c r="G17" s="65">
        <f t="shared" si="6"/>
        <v>3.8485300000000097E-5</v>
      </c>
      <c r="H17" s="65">
        <f t="shared" si="6"/>
        <v>1.3848859999999932E-4</v>
      </c>
      <c r="I17" s="65">
        <f t="shared" si="6"/>
        <v>3.848529999999923E-5</v>
      </c>
      <c r="J17" s="65">
        <f t="shared" si="6"/>
        <v>0</v>
      </c>
      <c r="K17" s="65">
        <f t="shared" si="6"/>
        <v>4.3000000000000503E-5</v>
      </c>
      <c r="L17" s="65">
        <f t="shared" si="6"/>
        <v>6.6000000000001821E-5</v>
      </c>
      <c r="M17" s="65">
        <f t="shared" si="6"/>
        <v>2.5599999999999928E-4</v>
      </c>
      <c r="N17" s="65">
        <f t="shared" si="6"/>
        <v>3.9414279999999951E-4</v>
      </c>
      <c r="O17" s="65">
        <f t="shared" si="6"/>
        <v>5.1101389999999927E-4</v>
      </c>
      <c r="P17" s="65">
        <f t="shared" si="6"/>
        <v>2.8587986666666135E-4</v>
      </c>
      <c r="Q17" s="65">
        <f t="shared" si="6"/>
        <v>1.0900162333333276E-3</v>
      </c>
      <c r="R17" s="65">
        <f t="shared" si="6"/>
        <v>1.0554088000000045E-3</v>
      </c>
      <c r="S17" s="65">
        <f t="shared" si="6"/>
        <v>1.2775360000000027E-3</v>
      </c>
      <c r="T17" s="65">
        <f t="shared" si="6"/>
        <v>1.0340811999999984E-3</v>
      </c>
      <c r="U17" s="65">
        <f t="shared" si="6"/>
        <v>6.7386719999999907E-4</v>
      </c>
      <c r="V17" s="65">
        <f t="shared" si="6"/>
        <v>9.5861259999999865E-4</v>
      </c>
      <c r="W17" s="65">
        <f t="shared" si="6"/>
        <v>1.253587999999993E-4</v>
      </c>
      <c r="X17" s="65">
        <f t="shared" si="6"/>
        <v>0</v>
      </c>
      <c r="Y17" s="65">
        <f t="shared" si="6"/>
        <v>0</v>
      </c>
      <c r="Z17" s="65">
        <f t="shared" si="6"/>
        <v>0</v>
      </c>
      <c r="AA17" s="65">
        <f t="shared" si="6"/>
        <v>0</v>
      </c>
      <c r="AB17" s="65">
        <f t="shared" si="6"/>
        <v>0</v>
      </c>
      <c r="AC17" s="53"/>
      <c r="AD17" s="72">
        <f t="shared" ref="AD17:BC17" si="7">AD6-SUM(AD7,AD8,AD9,AD10,AD13,AD16)</f>
        <v>4.8895000000000133E-2</v>
      </c>
      <c r="AE17" s="73">
        <f t="shared" si="7"/>
        <v>6.4507000000000092E-2</v>
      </c>
      <c r="AF17" s="73">
        <f t="shared" si="7"/>
        <v>0</v>
      </c>
      <c r="AG17" s="73">
        <f t="shared" si="7"/>
        <v>0</v>
      </c>
      <c r="AH17" s="73">
        <f t="shared" si="7"/>
        <v>5.6554999999995914E-3</v>
      </c>
      <c r="AI17" s="73">
        <f t="shared" si="7"/>
        <v>3.234400000000015E-2</v>
      </c>
      <c r="AJ17" s="73">
        <f t="shared" si="7"/>
        <v>5.6555000000000355E-3</v>
      </c>
      <c r="AK17" s="73">
        <f t="shared" si="7"/>
        <v>0</v>
      </c>
      <c r="AL17" s="73">
        <f t="shared" si="7"/>
        <v>9.0399999999997149E-3</v>
      </c>
      <c r="AM17" s="73">
        <f t="shared" si="7"/>
        <v>5.6466999999999157E-2</v>
      </c>
      <c r="AN17" s="73">
        <f t="shared" si="7"/>
        <v>0.13778000000000024</v>
      </c>
      <c r="AO17" s="73">
        <f t="shared" si="7"/>
        <v>0.38944200000000029</v>
      </c>
      <c r="AP17" s="73">
        <f t="shared" si="7"/>
        <v>0.46926800000000046</v>
      </c>
      <c r="AQ17" s="73">
        <f t="shared" si="7"/>
        <v>0.39750399999999964</v>
      </c>
      <c r="AR17" s="73">
        <f t="shared" si="7"/>
        <v>0.85007049999999929</v>
      </c>
      <c r="AS17" s="73">
        <f t="shared" si="7"/>
        <v>0.86327199999999493</v>
      </c>
      <c r="AT17" s="73">
        <f t="shared" si="7"/>
        <v>0.87217400000000112</v>
      </c>
      <c r="AU17" s="73">
        <f t="shared" si="7"/>
        <v>0.96881799999999885</v>
      </c>
      <c r="AV17" s="73">
        <f t="shared" si="7"/>
        <v>0.52461000000000091</v>
      </c>
      <c r="AW17" s="73">
        <f t="shared" si="7"/>
        <v>0.83429700000000118</v>
      </c>
      <c r="AX17" s="73">
        <f t="shared" si="7"/>
        <v>9.8469999999998947E-2</v>
      </c>
      <c r="AY17" s="73">
        <f t="shared" si="7"/>
        <v>0</v>
      </c>
      <c r="AZ17" s="73">
        <f t="shared" si="7"/>
        <v>0</v>
      </c>
      <c r="BA17" s="73">
        <f t="shared" si="7"/>
        <v>0</v>
      </c>
      <c r="BB17" s="73">
        <f t="shared" si="7"/>
        <v>0</v>
      </c>
      <c r="BC17" s="196">
        <f t="shared" si="7"/>
        <v>0</v>
      </c>
      <c r="BD17" s="165"/>
    </row>
    <row r="18" spans="2:56" ht="13" thickTop="1">
      <c r="AD18" s="27"/>
      <c r="AE18" s="27"/>
      <c r="AF18" s="27"/>
      <c r="AG18" s="27"/>
      <c r="AH18" s="27"/>
      <c r="AI18" s="27"/>
      <c r="AJ18" s="27"/>
      <c r="AK18" s="27"/>
      <c r="AL18" s="27"/>
      <c r="AM18" s="27"/>
      <c r="AN18" s="27"/>
      <c r="AO18" s="27"/>
      <c r="AP18" s="27"/>
      <c r="AQ18" s="27"/>
      <c r="AR18" s="27"/>
      <c r="AS18" s="27"/>
      <c r="AT18" s="27"/>
      <c r="AU18" s="27"/>
      <c r="AV18" s="27"/>
      <c r="AW18" s="27"/>
      <c r="AX18" s="27"/>
      <c r="AY18" s="27"/>
      <c r="AZ18" s="27"/>
      <c r="BA18" s="27"/>
      <c r="BB18" s="27"/>
      <c r="BC18" s="27"/>
    </row>
    <row r="19" spans="2:56">
      <c r="AD19" s="27"/>
      <c r="AE19" s="27"/>
      <c r="AF19" s="27"/>
      <c r="AG19" s="27"/>
      <c r="AH19" s="27"/>
      <c r="AI19" s="27"/>
      <c r="AJ19" s="27"/>
      <c r="AK19" s="27"/>
      <c r="AL19" s="27"/>
      <c r="AM19" s="27"/>
      <c r="AN19" s="27"/>
      <c r="AO19" s="27"/>
      <c r="AP19" s="27"/>
      <c r="AQ19" s="27"/>
      <c r="AR19" s="27"/>
      <c r="AS19" s="27"/>
      <c r="AT19" s="27"/>
      <c r="AU19" s="27"/>
      <c r="AV19" s="27"/>
      <c r="AW19" s="27"/>
      <c r="AX19" s="27"/>
      <c r="AY19" s="27"/>
      <c r="AZ19" s="27"/>
      <c r="BA19" s="27"/>
      <c r="BB19" s="27"/>
      <c r="BC19" s="27"/>
    </row>
    <row r="20" spans="2:56">
      <c r="AD20" s="27"/>
      <c r="AE20" s="27"/>
      <c r="AF20" s="27"/>
      <c r="AG20" s="27"/>
      <c r="AH20" s="27"/>
      <c r="AI20" s="27"/>
      <c r="AJ20" s="27"/>
      <c r="AK20" s="27"/>
      <c r="AL20" s="27"/>
      <c r="AM20" s="27"/>
      <c r="AN20" s="27"/>
      <c r="AO20" s="27"/>
      <c r="AP20" s="27"/>
      <c r="AQ20" s="27"/>
      <c r="AR20" s="27"/>
      <c r="AS20" s="27"/>
      <c r="AT20" s="27"/>
      <c r="AU20" s="27"/>
      <c r="AV20" s="27"/>
      <c r="AW20" s="27"/>
      <c r="AX20" s="27"/>
      <c r="AY20" s="27"/>
      <c r="AZ20" s="27"/>
      <c r="BA20" s="27"/>
      <c r="BB20" s="27"/>
      <c r="BC20" s="27"/>
    </row>
    <row r="21" spans="2:56">
      <c r="AD21" s="27"/>
      <c r="AE21" s="27"/>
      <c r="AF21" s="27"/>
      <c r="AG21" s="27"/>
      <c r="AH21" s="27"/>
      <c r="AI21" s="27"/>
      <c r="AJ21" s="27"/>
      <c r="AK21" s="27"/>
      <c r="AL21" s="27"/>
      <c r="AM21" s="27"/>
      <c r="AN21" s="27"/>
      <c r="AO21" s="27"/>
      <c r="AP21" s="27"/>
      <c r="AQ21" s="27"/>
      <c r="AR21" s="27"/>
      <c r="AS21" s="27"/>
      <c r="AT21" s="27"/>
      <c r="AU21" s="27"/>
      <c r="AV21" s="27"/>
      <c r="AW21" s="27"/>
      <c r="AX21" s="27"/>
      <c r="AY21" s="27"/>
      <c r="AZ21" s="27"/>
      <c r="BA21" s="27"/>
      <c r="BB21" s="27"/>
      <c r="BC21" s="27"/>
    </row>
    <row r="22" spans="2:56">
      <c r="AD22" s="27"/>
      <c r="AE22" s="27"/>
      <c r="AF22" s="27"/>
      <c r="AG22" s="27"/>
      <c r="AH22" s="27"/>
      <c r="AI22" s="27"/>
      <c r="AJ22" s="27"/>
      <c r="AK22" s="27"/>
      <c r="AL22" s="27"/>
      <c r="AM22" s="27"/>
      <c r="AN22" s="27"/>
      <c r="AO22" s="27"/>
      <c r="AP22" s="27"/>
      <c r="AQ22" s="27"/>
      <c r="AR22" s="27"/>
      <c r="AS22" s="27"/>
      <c r="AT22" s="27"/>
      <c r="AU22" s="27"/>
      <c r="AV22" s="27"/>
      <c r="AW22" s="27"/>
      <c r="AX22" s="27"/>
      <c r="AY22" s="27"/>
      <c r="AZ22" s="27"/>
      <c r="BA22" s="27"/>
      <c r="BB22" s="27"/>
      <c r="BC22" s="27"/>
    </row>
    <row r="23" spans="2:56">
      <c r="AD23" s="27"/>
      <c r="AE23" s="27"/>
      <c r="AF23" s="27"/>
      <c r="AG23" s="27"/>
      <c r="AH23" s="27"/>
      <c r="AI23" s="27"/>
      <c r="AJ23" s="27"/>
      <c r="AK23" s="27"/>
      <c r="AL23" s="27"/>
      <c r="AM23" s="27"/>
      <c r="AN23" s="27"/>
      <c r="AO23" s="27"/>
      <c r="AP23" s="27"/>
      <c r="AQ23" s="27"/>
      <c r="AR23" s="27"/>
      <c r="AS23" s="27"/>
      <c r="AT23" s="27"/>
      <c r="AU23" s="27"/>
      <c r="AV23" s="27"/>
      <c r="AW23" s="27"/>
      <c r="AX23" s="27"/>
      <c r="AY23" s="27"/>
      <c r="AZ23" s="27"/>
      <c r="BA23" s="27"/>
      <c r="BB23" s="27"/>
      <c r="BC23" s="27"/>
    </row>
    <row r="24" spans="2:56">
      <c r="AD24" s="27"/>
      <c r="AE24" s="27"/>
      <c r="AF24" s="27"/>
      <c r="AG24" s="27"/>
      <c r="AH24" s="27"/>
      <c r="AI24" s="27"/>
      <c r="AJ24" s="27"/>
      <c r="AK24" s="27"/>
      <c r="AL24" s="27"/>
      <c r="AM24" s="27"/>
      <c r="AN24" s="27"/>
      <c r="AO24" s="27"/>
      <c r="AP24" s="27"/>
      <c r="AQ24" s="27"/>
      <c r="AR24" s="27"/>
      <c r="AS24" s="27"/>
      <c r="AT24" s="27"/>
      <c r="AU24" s="27"/>
      <c r="AV24" s="27"/>
      <c r="AW24" s="27"/>
      <c r="AX24" s="27"/>
      <c r="AY24" s="27"/>
      <c r="AZ24" s="27"/>
      <c r="BA24" s="27"/>
      <c r="BB24" s="27"/>
      <c r="BC24" s="27"/>
    </row>
    <row r="25" spans="2:56">
      <c r="AD25" s="27"/>
      <c r="AE25" s="27"/>
      <c r="AF25" s="27"/>
      <c r="AG25" s="27"/>
      <c r="AH25" s="27"/>
      <c r="AI25" s="27"/>
      <c r="AJ25" s="27"/>
      <c r="AK25" s="27"/>
      <c r="AL25" s="27"/>
      <c r="AM25" s="27"/>
      <c r="AN25" s="27"/>
      <c r="AO25" s="27"/>
      <c r="AP25" s="27"/>
      <c r="AQ25" s="27"/>
      <c r="AR25" s="27"/>
      <c r="AS25" s="27"/>
      <c r="AT25" s="27"/>
      <c r="AU25" s="27"/>
      <c r="AV25" s="27"/>
      <c r="AW25" s="27"/>
      <c r="AX25" s="27"/>
      <c r="AY25" s="27"/>
      <c r="AZ25" s="27"/>
      <c r="BA25" s="27"/>
      <c r="BB25" s="27"/>
      <c r="BC25" s="27"/>
    </row>
    <row r="26" spans="2:56">
      <c r="AD26" s="27"/>
      <c r="AE26" s="27"/>
      <c r="AF26" s="27"/>
      <c r="AG26" s="27"/>
      <c r="AH26" s="27"/>
      <c r="AI26" s="27"/>
      <c r="AJ26" s="27"/>
      <c r="AK26" s="27"/>
      <c r="AL26" s="27"/>
      <c r="AM26" s="27"/>
      <c r="AN26" s="27"/>
      <c r="AO26" s="27"/>
      <c r="AP26" s="27"/>
      <c r="AQ26" s="27"/>
      <c r="AR26" s="27"/>
      <c r="AS26" s="27"/>
      <c r="AT26" s="27"/>
      <c r="AU26" s="27"/>
      <c r="AV26" s="27"/>
      <c r="AW26" s="27"/>
      <c r="AX26" s="27"/>
      <c r="AY26" s="27"/>
      <c r="AZ26" s="27"/>
      <c r="BA26" s="27"/>
      <c r="BB26" s="27"/>
      <c r="BC26" s="27"/>
    </row>
    <row r="27" spans="2:56">
      <c r="AD27" s="27"/>
      <c r="AE27" s="27"/>
      <c r="AF27" s="27"/>
      <c r="AG27" s="27"/>
      <c r="AH27" s="27"/>
      <c r="AI27" s="27"/>
      <c r="AJ27" s="27"/>
      <c r="AK27" s="27"/>
      <c r="AL27" s="27"/>
      <c r="AM27" s="27"/>
      <c r="AN27" s="27"/>
      <c r="AO27" s="27"/>
      <c r="AP27" s="27"/>
      <c r="AQ27" s="27"/>
      <c r="AR27" s="27"/>
      <c r="AS27" s="27"/>
      <c r="AT27" s="27"/>
      <c r="AU27" s="27"/>
      <c r="AV27" s="27"/>
      <c r="AW27" s="27"/>
      <c r="AX27" s="27"/>
      <c r="AY27" s="27"/>
      <c r="AZ27" s="27"/>
      <c r="BA27" s="27"/>
      <c r="BB27" s="27"/>
      <c r="BC27" s="27"/>
    </row>
    <row r="28" spans="2:56">
      <c r="AD28" s="27"/>
      <c r="AE28" s="27"/>
      <c r="AF28" s="27"/>
      <c r="AG28" s="27"/>
      <c r="AH28" s="27"/>
      <c r="AI28" s="27"/>
      <c r="AJ28" s="27"/>
      <c r="AK28" s="27"/>
      <c r="AL28" s="27"/>
      <c r="AM28" s="27"/>
      <c r="AN28" s="27"/>
      <c r="AO28" s="27"/>
      <c r="AP28" s="27"/>
      <c r="AQ28" s="27"/>
      <c r="AR28" s="27"/>
      <c r="AS28" s="27"/>
      <c r="AT28" s="27"/>
      <c r="AU28" s="27"/>
      <c r="AV28" s="27"/>
      <c r="AW28" s="27"/>
      <c r="AX28" s="27"/>
      <c r="AY28" s="27"/>
      <c r="AZ28" s="27"/>
      <c r="BA28" s="27"/>
      <c r="BB28" s="27"/>
      <c r="BC28" s="27"/>
    </row>
    <row r="29" spans="2:56">
      <c r="AD29" s="27"/>
      <c r="AE29" s="27"/>
      <c r="AF29" s="27"/>
      <c r="AG29" s="27"/>
      <c r="AH29" s="27"/>
      <c r="AI29" s="27"/>
      <c r="AJ29" s="27"/>
      <c r="AK29" s="27"/>
      <c r="AL29" s="27"/>
      <c r="AM29" s="27"/>
      <c r="AN29" s="27"/>
      <c r="AO29" s="27"/>
      <c r="AP29" s="27"/>
      <c r="AQ29" s="27"/>
      <c r="AR29" s="27"/>
      <c r="AS29" s="27"/>
      <c r="AT29" s="27"/>
      <c r="AU29" s="27"/>
      <c r="AV29" s="27"/>
      <c r="AW29" s="27"/>
      <c r="AX29" s="27"/>
      <c r="AY29" s="27"/>
      <c r="AZ29" s="27"/>
      <c r="BA29" s="27"/>
      <c r="BB29" s="27"/>
      <c r="BC29" s="27"/>
    </row>
    <row r="30" spans="2:56">
      <c r="AD30" s="27"/>
      <c r="AE30" s="27"/>
      <c r="AF30" s="27"/>
      <c r="AG30" s="27"/>
      <c r="AH30" s="27"/>
      <c r="AI30" s="27"/>
      <c r="AJ30" s="27"/>
      <c r="AK30" s="27"/>
      <c r="AL30" s="27"/>
      <c r="AM30" s="27"/>
      <c r="AN30" s="27"/>
      <c r="AO30" s="27"/>
      <c r="AP30" s="27"/>
      <c r="AQ30" s="27"/>
      <c r="AR30" s="27"/>
      <c r="AS30" s="27"/>
      <c r="AT30" s="27"/>
      <c r="AU30" s="27"/>
      <c r="AV30" s="27"/>
      <c r="AW30" s="27"/>
      <c r="AX30" s="27"/>
      <c r="AY30" s="27"/>
      <c r="AZ30" s="27"/>
      <c r="BA30" s="27"/>
      <c r="BB30" s="27"/>
      <c r="BC30" s="27"/>
    </row>
    <row r="31" spans="2:56">
      <c r="AD31" s="27"/>
      <c r="AE31" s="27"/>
      <c r="AF31" s="27"/>
      <c r="AG31" s="27"/>
      <c r="AH31" s="27"/>
      <c r="AI31" s="27"/>
      <c r="AJ31" s="27"/>
      <c r="AK31" s="27"/>
      <c r="AL31" s="27"/>
      <c r="AM31" s="27"/>
      <c r="AN31" s="27"/>
      <c r="AO31" s="27"/>
      <c r="AP31" s="27"/>
      <c r="AQ31" s="27"/>
      <c r="AR31" s="27"/>
      <c r="AS31" s="27"/>
      <c r="AT31" s="27"/>
      <c r="AU31" s="27"/>
      <c r="AV31" s="27"/>
      <c r="AW31" s="27"/>
      <c r="AX31" s="27"/>
      <c r="AY31" s="27"/>
      <c r="AZ31" s="27"/>
      <c r="BA31" s="27"/>
      <c r="BB31" s="27"/>
      <c r="BC31" s="27"/>
    </row>
    <row r="32" spans="2:56">
      <c r="AD32" s="27"/>
      <c r="AE32" s="27"/>
      <c r="AF32" s="27"/>
      <c r="AG32" s="27"/>
      <c r="AH32" s="27"/>
      <c r="AI32" s="27"/>
      <c r="AJ32" s="27"/>
      <c r="AK32" s="27"/>
      <c r="AL32" s="27"/>
      <c r="AM32" s="27"/>
      <c r="AN32" s="27"/>
      <c r="AO32" s="27"/>
      <c r="AP32" s="27"/>
      <c r="AQ32" s="27"/>
      <c r="AR32" s="27"/>
      <c r="AS32" s="27"/>
      <c r="AT32" s="27"/>
      <c r="AU32" s="27"/>
      <c r="AV32" s="27"/>
      <c r="AW32" s="27"/>
      <c r="AX32" s="27"/>
      <c r="AY32" s="27"/>
      <c r="AZ32" s="27"/>
      <c r="BA32" s="27"/>
      <c r="BB32" s="27"/>
      <c r="BC32" s="27"/>
    </row>
    <row r="33" spans="30:55">
      <c r="AD33" s="27"/>
      <c r="AE33" s="27"/>
      <c r="AF33" s="27"/>
      <c r="AG33" s="27"/>
      <c r="AH33" s="27"/>
      <c r="AI33" s="27"/>
      <c r="AJ33" s="27"/>
      <c r="AK33" s="27"/>
      <c r="AL33" s="27"/>
      <c r="AM33" s="27"/>
      <c r="AN33" s="27"/>
      <c r="AO33" s="27"/>
      <c r="AP33" s="27"/>
      <c r="AQ33" s="27"/>
      <c r="AR33" s="27"/>
      <c r="AS33" s="27"/>
      <c r="AT33" s="27"/>
      <c r="AU33" s="27"/>
      <c r="AV33" s="27"/>
      <c r="AW33" s="27"/>
      <c r="AX33" s="27"/>
      <c r="AY33" s="27"/>
      <c r="AZ33" s="27"/>
      <c r="BA33" s="27"/>
      <c r="BB33" s="27"/>
      <c r="BC33" s="27"/>
    </row>
    <row r="34" spans="30:55">
      <c r="AD34" s="27"/>
      <c r="AE34" s="27"/>
      <c r="AF34" s="27"/>
      <c r="AG34" s="27"/>
      <c r="AH34" s="27"/>
      <c r="AI34" s="27"/>
      <c r="AJ34" s="27"/>
      <c r="AK34" s="27"/>
      <c r="AL34" s="27"/>
      <c r="AM34" s="27"/>
      <c r="AN34" s="27"/>
      <c r="AO34" s="27"/>
      <c r="AP34" s="27"/>
      <c r="AQ34" s="27"/>
      <c r="AR34" s="27"/>
      <c r="AS34" s="27"/>
      <c r="AT34" s="27"/>
      <c r="AU34" s="27"/>
      <c r="AV34" s="27"/>
      <c r="AW34" s="27"/>
      <c r="AX34" s="27"/>
      <c r="AY34" s="27"/>
      <c r="AZ34" s="27"/>
      <c r="BA34" s="27"/>
      <c r="BB34" s="27"/>
      <c r="BC34" s="27"/>
    </row>
    <row r="35" spans="30:55">
      <c r="AD35" s="27"/>
      <c r="AE35" s="27"/>
      <c r="AF35" s="27"/>
      <c r="AG35" s="27"/>
      <c r="AH35" s="27"/>
      <c r="AI35" s="27"/>
      <c r="AJ35" s="27"/>
      <c r="AK35" s="27"/>
      <c r="AL35" s="27"/>
      <c r="AM35" s="27"/>
      <c r="AN35" s="27"/>
      <c r="AO35" s="27"/>
      <c r="AP35" s="27"/>
      <c r="AQ35" s="27"/>
      <c r="AR35" s="27"/>
      <c r="AS35" s="27"/>
      <c r="AT35" s="27"/>
      <c r="AU35" s="27"/>
      <c r="AV35" s="27"/>
      <c r="AW35" s="27"/>
      <c r="AX35" s="27"/>
      <c r="AY35" s="27"/>
      <c r="AZ35" s="27"/>
      <c r="BA35" s="27"/>
      <c r="BB35" s="27"/>
      <c r="BC35" s="27"/>
    </row>
    <row r="36" spans="30:55">
      <c r="AD36" s="27"/>
      <c r="AE36" s="27"/>
      <c r="AF36" s="27"/>
      <c r="AG36" s="27"/>
      <c r="AH36" s="27"/>
      <c r="AI36" s="27"/>
      <c r="AJ36" s="27"/>
      <c r="AK36" s="27"/>
      <c r="AL36" s="27"/>
      <c r="AM36" s="27"/>
      <c r="AN36" s="27"/>
      <c r="AO36" s="27"/>
      <c r="AP36" s="27"/>
      <c r="AQ36" s="27"/>
      <c r="AR36" s="27"/>
      <c r="AS36" s="27"/>
      <c r="AT36" s="27"/>
      <c r="AU36" s="27"/>
      <c r="AV36" s="27"/>
      <c r="AW36" s="27"/>
      <c r="AX36" s="27"/>
      <c r="AY36" s="27"/>
      <c r="AZ36" s="27"/>
      <c r="BA36" s="27"/>
      <c r="BB36" s="27"/>
      <c r="BC36" s="27"/>
    </row>
    <row r="37" spans="30:55">
      <c r="AD37" s="27"/>
      <c r="AE37" s="27"/>
      <c r="AF37" s="27"/>
      <c r="AG37" s="27"/>
      <c r="AH37" s="27"/>
      <c r="AI37" s="27"/>
      <c r="AJ37" s="27"/>
      <c r="AK37" s="27"/>
      <c r="AL37" s="27"/>
      <c r="AM37" s="27"/>
      <c r="AN37" s="27"/>
      <c r="AO37" s="27"/>
      <c r="AP37" s="27"/>
      <c r="AQ37" s="27"/>
      <c r="AR37" s="27"/>
      <c r="AS37" s="27"/>
      <c r="AT37" s="27"/>
      <c r="AU37" s="27"/>
      <c r="AV37" s="27"/>
      <c r="AW37" s="27"/>
      <c r="AX37" s="27"/>
      <c r="AY37" s="27"/>
      <c r="AZ37" s="27"/>
      <c r="BA37" s="27"/>
      <c r="BB37" s="27"/>
      <c r="BC37" s="27"/>
    </row>
    <row r="38" spans="30:55">
      <c r="AD38" s="27"/>
      <c r="AE38" s="27"/>
      <c r="AF38" s="27"/>
      <c r="AG38" s="27"/>
      <c r="AH38" s="27"/>
      <c r="AI38" s="27"/>
      <c r="AJ38" s="27"/>
      <c r="AK38" s="27"/>
      <c r="AL38" s="27"/>
      <c r="AM38" s="27"/>
      <c r="AN38" s="27"/>
      <c r="AO38" s="27"/>
      <c r="AP38" s="27"/>
      <c r="AQ38" s="27"/>
      <c r="AR38" s="27"/>
      <c r="AS38" s="27"/>
      <c r="AT38" s="27"/>
      <c r="AU38" s="27"/>
      <c r="AV38" s="27"/>
      <c r="AW38" s="27"/>
      <c r="AX38" s="27"/>
      <c r="AY38" s="27"/>
      <c r="AZ38" s="27"/>
      <c r="BA38" s="27"/>
      <c r="BB38" s="27"/>
      <c r="BC38" s="27"/>
    </row>
    <row r="39" spans="30:55">
      <c r="AD39" s="27"/>
      <c r="AE39" s="27"/>
      <c r="AF39" s="27"/>
      <c r="AG39" s="27"/>
      <c r="AH39" s="27"/>
      <c r="AI39" s="27"/>
      <c r="AJ39" s="27"/>
      <c r="AK39" s="27"/>
      <c r="AL39" s="27"/>
      <c r="AM39" s="27"/>
      <c r="AN39" s="27"/>
      <c r="AO39" s="27"/>
      <c r="AP39" s="27"/>
      <c r="AQ39" s="27"/>
      <c r="AR39" s="27"/>
      <c r="AS39" s="27"/>
      <c r="AT39" s="27"/>
      <c r="AU39" s="27"/>
      <c r="AV39" s="27"/>
      <c r="AW39" s="27"/>
      <c r="AX39" s="27"/>
      <c r="AY39" s="27"/>
      <c r="AZ39" s="27"/>
      <c r="BA39" s="27"/>
      <c r="BB39" s="27"/>
      <c r="BC39" s="27"/>
    </row>
    <row r="40" spans="30:55">
      <c r="AD40" s="27"/>
      <c r="AE40" s="27"/>
      <c r="AF40" s="27"/>
      <c r="AG40" s="27"/>
      <c r="AH40" s="27"/>
      <c r="AI40" s="27"/>
      <c r="AJ40" s="27"/>
      <c r="AK40" s="27"/>
      <c r="AL40" s="27"/>
      <c r="AM40" s="27"/>
      <c r="AN40" s="27"/>
      <c r="AO40" s="27"/>
      <c r="AP40" s="27"/>
      <c r="AQ40" s="27"/>
      <c r="AR40" s="27"/>
      <c r="AS40" s="27"/>
      <c r="AT40" s="27"/>
      <c r="AU40" s="27"/>
      <c r="AV40" s="27"/>
      <c r="AW40" s="27"/>
      <c r="AX40" s="27"/>
      <c r="AY40" s="27"/>
      <c r="AZ40" s="27"/>
      <c r="BA40" s="27"/>
      <c r="BB40" s="27"/>
      <c r="BC40" s="27"/>
    </row>
    <row r="41" spans="30:55">
      <c r="AD41" s="27"/>
      <c r="AE41" s="27"/>
      <c r="AF41" s="27"/>
      <c r="AG41" s="27"/>
      <c r="AH41" s="27"/>
      <c r="AI41" s="27"/>
      <c r="AJ41" s="27"/>
      <c r="AK41" s="27"/>
      <c r="AL41" s="27"/>
      <c r="AM41" s="27"/>
      <c r="AN41" s="27"/>
      <c r="AO41" s="27"/>
      <c r="AP41" s="27"/>
      <c r="AQ41" s="27"/>
      <c r="AR41" s="27"/>
      <c r="AS41" s="27"/>
      <c r="AT41" s="27"/>
      <c r="AU41" s="27"/>
      <c r="AV41" s="27"/>
      <c r="AW41" s="27"/>
      <c r="AX41" s="27"/>
      <c r="AY41" s="27"/>
      <c r="AZ41" s="27"/>
      <c r="BA41" s="27"/>
      <c r="BB41" s="27"/>
      <c r="BC41" s="27"/>
    </row>
    <row r="42" spans="30:55">
      <c r="AD42" s="27"/>
      <c r="AE42" s="27"/>
      <c r="AF42" s="27"/>
      <c r="AG42" s="27"/>
      <c r="AH42" s="27"/>
      <c r="AI42" s="27"/>
      <c r="AJ42" s="27"/>
      <c r="AK42" s="27"/>
      <c r="AL42" s="27"/>
      <c r="AM42" s="27"/>
      <c r="AN42" s="27"/>
      <c r="AO42" s="27"/>
      <c r="AP42" s="27"/>
      <c r="AQ42" s="27"/>
      <c r="AR42" s="27"/>
      <c r="AS42" s="27"/>
      <c r="AT42" s="27"/>
      <c r="AU42" s="27"/>
      <c r="AV42" s="27"/>
      <c r="AW42" s="27"/>
      <c r="AX42" s="27"/>
      <c r="AY42" s="27"/>
      <c r="AZ42" s="27"/>
      <c r="BA42" s="27"/>
      <c r="BB42" s="27"/>
      <c r="BC42" s="27"/>
    </row>
    <row r="43" spans="30:55">
      <c r="AD43" s="27"/>
      <c r="AE43" s="27"/>
      <c r="AF43" s="27"/>
      <c r="AG43" s="27"/>
      <c r="AH43" s="27"/>
      <c r="AI43" s="27"/>
      <c r="AJ43" s="27"/>
      <c r="AK43" s="27"/>
      <c r="AL43" s="27"/>
      <c r="AM43" s="27"/>
      <c r="AN43" s="27"/>
      <c r="AO43" s="27"/>
      <c r="AP43" s="27"/>
      <c r="AQ43" s="27"/>
      <c r="AR43" s="27"/>
      <c r="AS43" s="27"/>
      <c r="AT43" s="27"/>
      <c r="AU43" s="27"/>
      <c r="AV43" s="27"/>
      <c r="AW43" s="27"/>
      <c r="AX43" s="27"/>
      <c r="AY43" s="27"/>
      <c r="AZ43" s="27"/>
      <c r="BA43" s="27"/>
      <c r="BB43" s="27"/>
      <c r="BC43" s="27"/>
    </row>
    <row r="44" spans="30:55">
      <c r="AD44" s="27"/>
      <c r="AE44" s="27"/>
      <c r="AF44" s="27"/>
      <c r="AG44" s="27"/>
      <c r="AH44" s="27"/>
      <c r="AI44" s="27"/>
      <c r="AJ44" s="27"/>
      <c r="AK44" s="27"/>
      <c r="AL44" s="27"/>
      <c r="AM44" s="27"/>
      <c r="AN44" s="27"/>
      <c r="AO44" s="27"/>
      <c r="AP44" s="27"/>
      <c r="AQ44" s="27"/>
      <c r="AR44" s="27"/>
      <c r="AS44" s="27"/>
      <c r="AT44" s="27"/>
      <c r="AU44" s="27"/>
      <c r="AV44" s="27"/>
      <c r="AW44" s="27"/>
      <c r="AX44" s="27"/>
      <c r="AY44" s="27"/>
      <c r="AZ44" s="27"/>
      <c r="BA44" s="27"/>
      <c r="BB44" s="27"/>
      <c r="BC44" s="27"/>
    </row>
    <row r="45" spans="30:55">
      <c r="AD45" s="27"/>
      <c r="AE45" s="27"/>
      <c r="AF45" s="27"/>
      <c r="AG45" s="27"/>
      <c r="AH45" s="27"/>
      <c r="AI45" s="27"/>
      <c r="AJ45" s="27"/>
      <c r="AK45" s="27"/>
      <c r="AL45" s="27"/>
      <c r="AM45" s="27"/>
      <c r="AN45" s="27"/>
      <c r="AO45" s="27"/>
      <c r="AP45" s="27"/>
      <c r="AQ45" s="27"/>
      <c r="AR45" s="27"/>
      <c r="AS45" s="27"/>
      <c r="AT45" s="27"/>
      <c r="AU45" s="27"/>
      <c r="AV45" s="27"/>
      <c r="AW45" s="27"/>
      <c r="AX45" s="27"/>
      <c r="AY45" s="27"/>
      <c r="AZ45" s="27"/>
      <c r="BA45" s="27"/>
      <c r="BB45" s="27"/>
      <c r="BC45" s="27"/>
    </row>
    <row r="46" spans="30:55">
      <c r="AD46" s="27"/>
      <c r="AE46" s="27"/>
      <c r="AF46" s="27"/>
      <c r="AG46" s="27"/>
      <c r="AH46" s="27"/>
      <c r="AI46" s="27"/>
      <c r="AJ46" s="27"/>
      <c r="AK46" s="27"/>
      <c r="AL46" s="27"/>
      <c r="AM46" s="27"/>
      <c r="AN46" s="27"/>
      <c r="AO46" s="27"/>
      <c r="AP46" s="27"/>
      <c r="AQ46" s="27"/>
      <c r="AR46" s="27"/>
      <c r="AS46" s="27"/>
      <c r="AT46" s="27"/>
      <c r="AU46" s="27"/>
      <c r="AV46" s="27"/>
      <c r="AW46" s="27"/>
      <c r="AX46" s="27"/>
      <c r="AY46" s="27"/>
      <c r="AZ46" s="27"/>
      <c r="BA46" s="27"/>
      <c r="BB46" s="27"/>
      <c r="BC46" s="27"/>
    </row>
    <row r="47" spans="30:55">
      <c r="AD47" s="27"/>
      <c r="AE47" s="27"/>
      <c r="AF47" s="27"/>
      <c r="AG47" s="27"/>
      <c r="AH47" s="27"/>
      <c r="AI47" s="27"/>
      <c r="AJ47" s="27"/>
      <c r="AK47" s="27"/>
      <c r="AL47" s="27"/>
      <c r="AM47" s="27"/>
      <c r="AN47" s="27"/>
      <c r="AO47" s="27"/>
      <c r="AP47" s="27"/>
      <c r="AQ47" s="27"/>
      <c r="AR47" s="27"/>
      <c r="AS47" s="27"/>
      <c r="AT47" s="27"/>
      <c r="AU47" s="27"/>
      <c r="AV47" s="27"/>
      <c r="AW47" s="27"/>
      <c r="AX47" s="27"/>
      <c r="AY47" s="27"/>
      <c r="AZ47" s="27"/>
      <c r="BA47" s="27"/>
      <c r="BB47" s="27"/>
      <c r="BC47" s="27"/>
    </row>
    <row r="48" spans="30:55">
      <c r="AD48" s="27"/>
      <c r="AE48" s="27"/>
      <c r="AF48" s="27"/>
      <c r="AG48" s="27"/>
      <c r="AH48" s="27"/>
      <c r="AI48" s="27"/>
      <c r="AJ48" s="27"/>
      <c r="AK48" s="27"/>
      <c r="AL48" s="27"/>
      <c r="AM48" s="27"/>
      <c r="AN48" s="27"/>
      <c r="AO48" s="27"/>
      <c r="AP48" s="27"/>
      <c r="AQ48" s="27"/>
      <c r="AR48" s="27"/>
      <c r="AS48" s="27"/>
      <c r="AT48" s="27"/>
      <c r="AU48" s="27"/>
      <c r="AV48" s="27"/>
      <c r="AW48" s="27"/>
      <c r="AX48" s="27"/>
      <c r="AY48" s="27"/>
      <c r="AZ48" s="27"/>
      <c r="BA48" s="27"/>
      <c r="BB48" s="27"/>
      <c r="BC48" s="27"/>
    </row>
    <row r="49" spans="30:55">
      <c r="AD49" s="27"/>
      <c r="AE49" s="27"/>
      <c r="AF49" s="27"/>
      <c r="AG49" s="27"/>
      <c r="AH49" s="27"/>
      <c r="AI49" s="27"/>
      <c r="AJ49" s="27"/>
      <c r="AK49" s="27"/>
      <c r="AL49" s="27"/>
      <c r="AM49" s="27"/>
      <c r="AN49" s="27"/>
      <c r="AO49" s="27"/>
      <c r="AP49" s="27"/>
      <c r="AQ49" s="27"/>
      <c r="AR49" s="27"/>
      <c r="AS49" s="27"/>
      <c r="AT49" s="27"/>
      <c r="AU49" s="27"/>
      <c r="AV49" s="27"/>
      <c r="AW49" s="27"/>
      <c r="AX49" s="27"/>
      <c r="AY49" s="27"/>
      <c r="AZ49" s="27"/>
      <c r="BA49" s="27"/>
      <c r="BB49" s="27"/>
      <c r="BC49" s="27"/>
    </row>
    <row r="50" spans="30:55">
      <c r="AD50" s="27"/>
      <c r="AE50" s="27"/>
      <c r="AF50" s="27"/>
      <c r="AG50" s="27"/>
      <c r="AH50" s="27"/>
      <c r="AI50" s="27"/>
      <c r="AJ50" s="27"/>
      <c r="AK50" s="27"/>
      <c r="AL50" s="27"/>
      <c r="AM50" s="27"/>
      <c r="AN50" s="27"/>
      <c r="AO50" s="27"/>
      <c r="AP50" s="27"/>
      <c r="AQ50" s="27"/>
      <c r="AR50" s="27"/>
      <c r="AS50" s="27"/>
      <c r="AT50" s="27"/>
      <c r="AU50" s="27"/>
      <c r="AV50" s="27"/>
      <c r="AW50" s="27"/>
      <c r="AX50" s="27"/>
      <c r="AY50" s="27"/>
      <c r="AZ50" s="27"/>
      <c r="BA50" s="27"/>
      <c r="BB50" s="27"/>
      <c r="BC50" s="27"/>
    </row>
    <row r="51" spans="30:55">
      <c r="AD51" s="27"/>
      <c r="AE51" s="27"/>
      <c r="AF51" s="27"/>
      <c r="AG51" s="27"/>
      <c r="AH51" s="27"/>
      <c r="AI51" s="27"/>
      <c r="AJ51" s="27"/>
      <c r="AK51" s="27"/>
      <c r="AL51" s="27"/>
      <c r="AM51" s="27"/>
      <c r="AN51" s="27"/>
      <c r="AO51" s="27"/>
      <c r="AP51" s="27"/>
      <c r="AQ51" s="27"/>
      <c r="AR51" s="27"/>
      <c r="AS51" s="27"/>
      <c r="AT51" s="27"/>
      <c r="AU51" s="27"/>
      <c r="AV51" s="27"/>
      <c r="AW51" s="27"/>
      <c r="AX51" s="27"/>
      <c r="AY51" s="27"/>
      <c r="AZ51" s="27"/>
      <c r="BA51" s="27"/>
      <c r="BB51" s="27"/>
      <c r="BC51" s="27"/>
    </row>
    <row r="52" spans="30:55">
      <c r="AD52" s="27"/>
      <c r="AE52" s="27"/>
      <c r="AF52" s="27"/>
      <c r="AG52" s="27"/>
      <c r="AH52" s="27"/>
      <c r="AI52" s="27"/>
      <c r="AJ52" s="27"/>
      <c r="AK52" s="27"/>
      <c r="AL52" s="27"/>
      <c r="AM52" s="27"/>
      <c r="AN52" s="27"/>
      <c r="AO52" s="27"/>
      <c r="AP52" s="27"/>
      <c r="AQ52" s="27"/>
      <c r="AR52" s="27"/>
      <c r="AS52" s="27"/>
      <c r="AT52" s="27"/>
      <c r="AU52" s="27"/>
      <c r="AV52" s="27"/>
      <c r="AW52" s="27"/>
      <c r="AX52" s="27"/>
      <c r="AY52" s="27"/>
      <c r="AZ52" s="27"/>
      <c r="BA52" s="27"/>
      <c r="BB52" s="27"/>
      <c r="BC52" s="27"/>
    </row>
    <row r="53" spans="30:55">
      <c r="AD53" s="27"/>
      <c r="AE53" s="27"/>
      <c r="AF53" s="27"/>
      <c r="AG53" s="27"/>
      <c r="AH53" s="27"/>
      <c r="AI53" s="27"/>
      <c r="AJ53" s="27"/>
      <c r="AK53" s="27"/>
      <c r="AL53" s="27"/>
      <c r="AM53" s="27"/>
      <c r="AN53" s="27"/>
      <c r="AO53" s="27"/>
      <c r="AP53" s="27"/>
      <c r="AQ53" s="27"/>
      <c r="AR53" s="27"/>
      <c r="AS53" s="27"/>
      <c r="AT53" s="27"/>
      <c r="AU53" s="27"/>
      <c r="AV53" s="27"/>
      <c r="AW53" s="27"/>
      <c r="AX53" s="27"/>
      <c r="AY53" s="27"/>
      <c r="AZ53" s="27"/>
      <c r="BA53" s="27"/>
      <c r="BB53" s="27"/>
      <c r="BC53" s="27"/>
    </row>
    <row r="54" spans="30:55">
      <c r="AD54" s="27"/>
      <c r="AE54" s="27"/>
      <c r="AF54" s="27"/>
      <c r="AG54" s="27"/>
      <c r="AH54" s="27"/>
      <c r="AI54" s="27"/>
      <c r="AJ54" s="27"/>
      <c r="AK54" s="27"/>
      <c r="AL54" s="27"/>
      <c r="AM54" s="27"/>
      <c r="AN54" s="27"/>
      <c r="AO54" s="27"/>
      <c r="AP54" s="27"/>
      <c r="AQ54" s="27"/>
      <c r="AR54" s="27"/>
      <c r="AS54" s="27"/>
      <c r="AT54" s="27"/>
      <c r="AU54" s="27"/>
      <c r="AV54" s="27"/>
      <c r="AW54" s="27"/>
      <c r="AX54" s="27"/>
      <c r="AY54" s="27"/>
      <c r="AZ54" s="27"/>
      <c r="BA54" s="27"/>
      <c r="BB54" s="27"/>
      <c r="BC54" s="27"/>
    </row>
    <row r="55" spans="30:55">
      <c r="AD55" s="27"/>
      <c r="AE55" s="27"/>
      <c r="AF55" s="27"/>
      <c r="AG55" s="27"/>
      <c r="AH55" s="27"/>
      <c r="AI55" s="27"/>
      <c r="AJ55" s="27"/>
      <c r="AK55" s="27"/>
      <c r="AL55" s="27"/>
      <c r="AM55" s="27"/>
      <c r="AN55" s="27"/>
      <c r="AO55" s="27"/>
      <c r="AP55" s="27"/>
      <c r="AQ55" s="27"/>
      <c r="AR55" s="27"/>
      <c r="AS55" s="27"/>
      <c r="AT55" s="27"/>
      <c r="AU55" s="27"/>
      <c r="AV55" s="27"/>
      <c r="AW55" s="27"/>
      <c r="AX55" s="27"/>
      <c r="AY55" s="27"/>
      <c r="AZ55" s="27"/>
      <c r="BA55" s="27"/>
      <c r="BB55" s="27"/>
      <c r="BC55" s="27"/>
    </row>
    <row r="56" spans="30:55">
      <c r="AD56" s="27"/>
      <c r="AE56" s="27"/>
      <c r="AF56" s="27"/>
      <c r="AG56" s="27"/>
      <c r="AH56" s="27"/>
      <c r="AI56" s="27"/>
      <c r="AJ56" s="27"/>
      <c r="AK56" s="27"/>
      <c r="AL56" s="27"/>
      <c r="AM56" s="27"/>
      <c r="AN56" s="27"/>
      <c r="AO56" s="27"/>
      <c r="AP56" s="27"/>
      <c r="AQ56" s="27"/>
      <c r="AR56" s="27"/>
      <c r="AS56" s="27"/>
      <c r="AT56" s="27"/>
      <c r="AU56" s="27"/>
      <c r="AV56" s="27"/>
      <c r="AW56" s="27"/>
      <c r="AX56" s="27"/>
      <c r="AY56" s="27"/>
      <c r="AZ56" s="27"/>
      <c r="BA56" s="27"/>
      <c r="BB56" s="27"/>
      <c r="BC56" s="27"/>
    </row>
    <row r="57" spans="30:55">
      <c r="AD57" s="27"/>
      <c r="AE57" s="27"/>
      <c r="AF57" s="27"/>
      <c r="AG57" s="27"/>
      <c r="AH57" s="27"/>
      <c r="AI57" s="27"/>
      <c r="AJ57" s="27"/>
      <c r="AK57" s="27"/>
      <c r="AL57" s="27"/>
      <c r="AM57" s="27"/>
      <c r="AN57" s="27"/>
      <c r="AO57" s="27"/>
      <c r="AP57" s="27"/>
      <c r="AQ57" s="27"/>
      <c r="AR57" s="27"/>
      <c r="AS57" s="27"/>
      <c r="AT57" s="27"/>
      <c r="AU57" s="27"/>
      <c r="AV57" s="27"/>
      <c r="AW57" s="27"/>
      <c r="AX57" s="27"/>
      <c r="AY57" s="27"/>
      <c r="AZ57" s="27"/>
      <c r="BA57" s="27"/>
      <c r="BB57" s="27"/>
      <c r="BC57" s="27"/>
    </row>
    <row r="58" spans="30:55">
      <c r="AD58" s="27"/>
      <c r="AE58" s="27"/>
      <c r="AF58" s="27"/>
      <c r="AG58" s="27"/>
      <c r="AH58" s="27"/>
      <c r="AI58" s="27"/>
      <c r="AJ58" s="27"/>
      <c r="AK58" s="27"/>
      <c r="AL58" s="27"/>
      <c r="AM58" s="27"/>
      <c r="AN58" s="27"/>
      <c r="AO58" s="27"/>
      <c r="AP58" s="27"/>
      <c r="AQ58" s="27"/>
      <c r="AR58" s="27"/>
      <c r="AS58" s="27"/>
      <c r="AT58" s="27"/>
      <c r="AU58" s="27"/>
      <c r="AV58" s="27"/>
      <c r="AW58" s="27"/>
      <c r="AX58" s="27"/>
      <c r="AY58" s="27"/>
      <c r="AZ58" s="27"/>
      <c r="BA58" s="27"/>
      <c r="BB58" s="27"/>
      <c r="BC58" s="27"/>
    </row>
    <row r="59" spans="30:55">
      <c r="AD59" s="27"/>
      <c r="AE59" s="27"/>
      <c r="AF59" s="27"/>
      <c r="AG59" s="27"/>
      <c r="AH59" s="27"/>
      <c r="AI59" s="27"/>
      <c r="AJ59" s="27"/>
      <c r="AK59" s="27"/>
      <c r="AL59" s="27"/>
      <c r="AM59" s="27"/>
      <c r="AN59" s="27"/>
      <c r="AO59" s="27"/>
      <c r="AP59" s="27"/>
      <c r="AQ59" s="27"/>
      <c r="AR59" s="27"/>
      <c r="AS59" s="27"/>
      <c r="AT59" s="27"/>
      <c r="AU59" s="27"/>
      <c r="AV59" s="27"/>
      <c r="AW59" s="27"/>
      <c r="AX59" s="27"/>
      <c r="AY59" s="27"/>
      <c r="AZ59" s="27"/>
      <c r="BA59" s="27"/>
      <c r="BB59" s="27"/>
      <c r="BC59" s="27"/>
    </row>
    <row r="60" spans="30:55">
      <c r="AD60" s="27"/>
      <c r="AE60" s="27"/>
      <c r="AF60" s="27"/>
      <c r="AG60" s="27"/>
      <c r="AH60" s="27"/>
      <c r="AI60" s="27"/>
      <c r="AJ60" s="27"/>
      <c r="AK60" s="27"/>
      <c r="AL60" s="27"/>
      <c r="AM60" s="27"/>
      <c r="AN60" s="27"/>
      <c r="AO60" s="27"/>
      <c r="AP60" s="27"/>
      <c r="AQ60" s="27"/>
      <c r="AR60" s="27"/>
      <c r="AS60" s="27"/>
      <c r="AT60" s="27"/>
      <c r="AU60" s="27"/>
      <c r="AV60" s="27"/>
      <c r="AW60" s="27"/>
      <c r="AX60" s="27"/>
      <c r="AY60" s="27"/>
      <c r="AZ60" s="27"/>
      <c r="BA60" s="27"/>
      <c r="BB60" s="27"/>
      <c r="BC60" s="27"/>
    </row>
  </sheetData>
  <mergeCells count="6">
    <mergeCell ref="C2:BC2"/>
    <mergeCell ref="C3:AB3"/>
    <mergeCell ref="C4:AB4"/>
    <mergeCell ref="B3:B5"/>
    <mergeCell ref="AD3:BC3"/>
    <mergeCell ref="AD4:BC4"/>
  </mergeCells>
  <phoneticPr fontId="2" type="noConversion"/>
  <pageMargins left="0.75" right="0.75" top="1" bottom="1" header="0.5" footer="0.5"/>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D15"/>
  <sheetViews>
    <sheetView workbookViewId="0">
      <pane xSplit="2" ySplit="5" topLeftCell="C6" activePane="bottomRight" state="frozen"/>
      <selection activeCell="B3" sqref="B3:B5"/>
      <selection pane="topRight" activeCell="B3" sqref="B3:B5"/>
      <selection pane="bottomLeft" activeCell="B3" sqref="B3:B5"/>
      <selection pane="bottomRight" activeCell="B3" sqref="B3:B5"/>
    </sheetView>
  </sheetViews>
  <sheetFormatPr defaultRowHeight="12.5"/>
  <cols>
    <col min="1" max="1" width="1.7265625" customWidth="1"/>
    <col min="2" max="2" width="20.7265625" customWidth="1"/>
    <col min="3" max="22" width="5.7265625" customWidth="1"/>
    <col min="23" max="28" width="5.7265625" hidden="1" customWidth="1"/>
    <col min="29" max="29" width="1.7265625" customWidth="1"/>
    <col min="30" max="49" width="5.7265625" style="28" customWidth="1"/>
    <col min="50" max="55" width="5.7265625" style="28" hidden="1" customWidth="1"/>
  </cols>
  <sheetData>
    <row r="1" spans="1:56" ht="9" customHeight="1" thickBot="1">
      <c r="A1" s="36">
        <f>[2]RWE!$A$8</f>
        <v>1.9</v>
      </c>
      <c r="B1" s="25"/>
      <c r="AD1"/>
      <c r="AE1"/>
      <c r="AF1"/>
      <c r="AG1"/>
      <c r="AH1"/>
      <c r="AI1"/>
      <c r="AJ1"/>
      <c r="AK1"/>
      <c r="AL1"/>
      <c r="AM1"/>
      <c r="AN1"/>
      <c r="AO1"/>
      <c r="AP1"/>
      <c r="AQ1"/>
      <c r="AR1"/>
      <c r="AS1"/>
      <c r="AT1"/>
      <c r="AU1"/>
      <c r="AV1"/>
      <c r="AW1"/>
      <c r="AX1"/>
      <c r="AY1"/>
      <c r="AZ1"/>
      <c r="BA1"/>
      <c r="BB1"/>
      <c r="BC1"/>
    </row>
    <row r="2" spans="1:56" ht="20" customHeight="1" thickTop="1" thickBot="1">
      <c r="A2" s="36"/>
      <c r="B2" s="25"/>
      <c r="C2" s="256" t="s">
        <v>51</v>
      </c>
      <c r="D2" s="257"/>
      <c r="E2" s="257"/>
      <c r="F2" s="257"/>
      <c r="G2" s="257"/>
      <c r="H2" s="257"/>
      <c r="I2" s="257"/>
      <c r="J2" s="257"/>
      <c r="K2" s="257"/>
      <c r="L2" s="257"/>
      <c r="M2" s="257"/>
      <c r="N2" s="257"/>
      <c r="O2" s="257"/>
      <c r="P2" s="257"/>
      <c r="Q2" s="257"/>
      <c r="R2" s="257"/>
      <c r="S2" s="257"/>
      <c r="T2" s="257"/>
      <c r="U2" s="257"/>
      <c r="V2" s="257"/>
      <c r="W2" s="257"/>
      <c r="X2" s="257"/>
      <c r="Y2" s="257"/>
      <c r="Z2" s="257"/>
      <c r="AA2" s="257"/>
      <c r="AB2" s="257"/>
      <c r="AC2" s="257"/>
      <c r="AD2" s="257"/>
      <c r="AE2" s="257"/>
      <c r="AF2" s="257"/>
      <c r="AG2" s="257"/>
      <c r="AH2" s="257"/>
      <c r="AI2" s="257"/>
      <c r="AJ2" s="257"/>
      <c r="AK2" s="257"/>
      <c r="AL2" s="257"/>
      <c r="AM2" s="257"/>
      <c r="AN2" s="257"/>
      <c r="AO2" s="257"/>
      <c r="AP2" s="257"/>
      <c r="AQ2" s="257"/>
      <c r="AR2" s="257"/>
      <c r="AS2" s="257"/>
      <c r="AT2" s="257"/>
      <c r="AU2" s="257"/>
      <c r="AV2" s="257"/>
      <c r="AW2" s="257"/>
      <c r="AX2" s="257"/>
      <c r="AY2" s="257"/>
      <c r="AZ2" s="257"/>
      <c r="BA2" s="257"/>
      <c r="BB2" s="257"/>
      <c r="BC2" s="258"/>
      <c r="BD2" s="165"/>
    </row>
    <row r="3" spans="1:56" ht="16" thickTop="1">
      <c r="B3" s="274" t="s">
        <v>75</v>
      </c>
      <c r="C3" s="286" t="s">
        <v>14</v>
      </c>
      <c r="D3" s="287"/>
      <c r="E3" s="287"/>
      <c r="F3" s="287"/>
      <c r="G3" s="287"/>
      <c r="H3" s="287"/>
      <c r="I3" s="287"/>
      <c r="J3" s="287"/>
      <c r="K3" s="287"/>
      <c r="L3" s="287"/>
      <c r="M3" s="287"/>
      <c r="N3" s="287"/>
      <c r="O3" s="287"/>
      <c r="P3" s="287"/>
      <c r="Q3" s="287"/>
      <c r="R3" s="287"/>
      <c r="S3" s="287"/>
      <c r="T3" s="287"/>
      <c r="U3" s="287"/>
      <c r="V3" s="287"/>
      <c r="W3" s="287"/>
      <c r="X3" s="287"/>
      <c r="Y3" s="287"/>
      <c r="Z3" s="287"/>
      <c r="AA3" s="287"/>
      <c r="AB3" s="287"/>
      <c r="AC3" s="161"/>
      <c r="AD3" s="259" t="s">
        <v>4</v>
      </c>
      <c r="AE3" s="260"/>
      <c r="AF3" s="260"/>
      <c r="AG3" s="260"/>
      <c r="AH3" s="260"/>
      <c r="AI3" s="260"/>
      <c r="AJ3" s="260"/>
      <c r="AK3" s="260"/>
      <c r="AL3" s="260"/>
      <c r="AM3" s="260"/>
      <c r="AN3" s="260"/>
      <c r="AO3" s="260"/>
      <c r="AP3" s="260"/>
      <c r="AQ3" s="260"/>
      <c r="AR3" s="260"/>
      <c r="AS3" s="260"/>
      <c r="AT3" s="260"/>
      <c r="AU3" s="260"/>
      <c r="AV3" s="260"/>
      <c r="AW3" s="260"/>
      <c r="AX3" s="260"/>
      <c r="AY3" s="260"/>
      <c r="AZ3" s="260"/>
      <c r="BA3" s="260"/>
      <c r="BB3" s="260"/>
      <c r="BC3" s="261"/>
      <c r="BD3" s="165"/>
    </row>
    <row r="4" spans="1:56" ht="13" thickBot="1">
      <c r="B4" s="275"/>
      <c r="C4" s="279" t="s">
        <v>3</v>
      </c>
      <c r="D4" s="280"/>
      <c r="E4" s="280"/>
      <c r="F4" s="280"/>
      <c r="G4" s="280"/>
      <c r="H4" s="280"/>
      <c r="I4" s="280"/>
      <c r="J4" s="280"/>
      <c r="K4" s="280"/>
      <c r="L4" s="280"/>
      <c r="M4" s="280"/>
      <c r="N4" s="280"/>
      <c r="O4" s="280"/>
      <c r="P4" s="280"/>
      <c r="Q4" s="280"/>
      <c r="R4" s="280"/>
      <c r="S4" s="280"/>
      <c r="T4" s="280"/>
      <c r="U4" s="280"/>
      <c r="V4" s="280"/>
      <c r="W4" s="280"/>
      <c r="X4" s="280"/>
      <c r="Y4" s="280"/>
      <c r="Z4" s="280"/>
      <c r="AA4" s="280"/>
      <c r="AB4" s="280"/>
      <c r="AC4" s="3"/>
      <c r="AD4" s="262" t="s">
        <v>48</v>
      </c>
      <c r="AE4" s="263"/>
      <c r="AF4" s="263"/>
      <c r="AG4" s="263"/>
      <c r="AH4" s="263"/>
      <c r="AI4" s="263"/>
      <c r="AJ4" s="263"/>
      <c r="AK4" s="263"/>
      <c r="AL4" s="263"/>
      <c r="AM4" s="263"/>
      <c r="AN4" s="263"/>
      <c r="AO4" s="263"/>
      <c r="AP4" s="263"/>
      <c r="AQ4" s="263"/>
      <c r="AR4" s="263"/>
      <c r="AS4" s="263"/>
      <c r="AT4" s="263"/>
      <c r="AU4" s="263"/>
      <c r="AV4" s="263"/>
      <c r="AW4" s="263"/>
      <c r="AX4" s="263"/>
      <c r="AY4" s="263"/>
      <c r="AZ4" s="263"/>
      <c r="BA4" s="263"/>
      <c r="BB4" s="263"/>
      <c r="BC4" s="264"/>
      <c r="BD4" s="165"/>
    </row>
    <row r="5" spans="1:56" ht="20" customHeight="1" thickTop="1" thickBot="1">
      <c r="B5" s="276"/>
      <c r="C5" s="37">
        <v>2000</v>
      </c>
      <c r="D5" s="38">
        <f>1+C5</f>
        <v>2001</v>
      </c>
      <c r="E5" s="38">
        <f t="shared" ref="E5:AB5" si="0">1+D5</f>
        <v>2002</v>
      </c>
      <c r="F5" s="38">
        <f t="shared" si="0"/>
        <v>2003</v>
      </c>
      <c r="G5" s="38">
        <f t="shared" si="0"/>
        <v>2004</v>
      </c>
      <c r="H5" s="38">
        <f t="shared" si="0"/>
        <v>2005</v>
      </c>
      <c r="I5" s="38">
        <f t="shared" si="0"/>
        <v>2006</v>
      </c>
      <c r="J5" s="38">
        <f t="shared" si="0"/>
        <v>2007</v>
      </c>
      <c r="K5" s="38">
        <f t="shared" si="0"/>
        <v>2008</v>
      </c>
      <c r="L5" s="38">
        <f t="shared" si="0"/>
        <v>2009</v>
      </c>
      <c r="M5" s="38">
        <f t="shared" si="0"/>
        <v>2010</v>
      </c>
      <c r="N5" s="38">
        <f t="shared" si="0"/>
        <v>2011</v>
      </c>
      <c r="O5" s="38">
        <f t="shared" si="0"/>
        <v>2012</v>
      </c>
      <c r="P5" s="38">
        <f t="shared" si="0"/>
        <v>2013</v>
      </c>
      <c r="Q5" s="38">
        <f t="shared" si="0"/>
        <v>2014</v>
      </c>
      <c r="R5" s="38">
        <f t="shared" si="0"/>
        <v>2015</v>
      </c>
      <c r="S5" s="38">
        <f t="shared" si="0"/>
        <v>2016</v>
      </c>
      <c r="T5" s="38">
        <f t="shared" si="0"/>
        <v>2017</v>
      </c>
      <c r="U5" s="38">
        <f t="shared" si="0"/>
        <v>2018</v>
      </c>
      <c r="V5" s="38">
        <f t="shared" si="0"/>
        <v>2019</v>
      </c>
      <c r="W5" s="38">
        <f t="shared" si="0"/>
        <v>2020</v>
      </c>
      <c r="X5" s="38">
        <f t="shared" si="0"/>
        <v>2021</v>
      </c>
      <c r="Y5" s="38">
        <f t="shared" si="0"/>
        <v>2022</v>
      </c>
      <c r="Z5" s="38">
        <f t="shared" si="0"/>
        <v>2023</v>
      </c>
      <c r="AA5" s="38">
        <f t="shared" si="0"/>
        <v>2024</v>
      </c>
      <c r="AB5" s="39">
        <f t="shared" si="0"/>
        <v>2025</v>
      </c>
      <c r="AC5" s="40"/>
      <c r="AD5" s="37">
        <v>2000</v>
      </c>
      <c r="AE5" s="38">
        <f>1+AD5</f>
        <v>2001</v>
      </c>
      <c r="AF5" s="38">
        <f t="shared" ref="AF5:BC5" si="1">1+AE5</f>
        <v>2002</v>
      </c>
      <c r="AG5" s="38">
        <f t="shared" si="1"/>
        <v>2003</v>
      </c>
      <c r="AH5" s="38">
        <f t="shared" si="1"/>
        <v>2004</v>
      </c>
      <c r="AI5" s="38">
        <f t="shared" si="1"/>
        <v>2005</v>
      </c>
      <c r="AJ5" s="38">
        <f t="shared" si="1"/>
        <v>2006</v>
      </c>
      <c r="AK5" s="38">
        <f t="shared" si="1"/>
        <v>2007</v>
      </c>
      <c r="AL5" s="38">
        <f t="shared" si="1"/>
        <v>2008</v>
      </c>
      <c r="AM5" s="38">
        <f t="shared" si="1"/>
        <v>2009</v>
      </c>
      <c r="AN5" s="38">
        <f t="shared" si="1"/>
        <v>2010</v>
      </c>
      <c r="AO5" s="38">
        <f t="shared" si="1"/>
        <v>2011</v>
      </c>
      <c r="AP5" s="38">
        <f t="shared" si="1"/>
        <v>2012</v>
      </c>
      <c r="AQ5" s="38">
        <f t="shared" si="1"/>
        <v>2013</v>
      </c>
      <c r="AR5" s="38">
        <f t="shared" si="1"/>
        <v>2014</v>
      </c>
      <c r="AS5" s="38">
        <f t="shared" si="1"/>
        <v>2015</v>
      </c>
      <c r="AT5" s="38">
        <f t="shared" si="1"/>
        <v>2016</v>
      </c>
      <c r="AU5" s="38">
        <f t="shared" si="1"/>
        <v>2017</v>
      </c>
      <c r="AV5" s="38">
        <f t="shared" si="1"/>
        <v>2018</v>
      </c>
      <c r="AW5" s="38">
        <f t="shared" si="1"/>
        <v>2019</v>
      </c>
      <c r="AX5" s="38">
        <f t="shared" si="1"/>
        <v>2020</v>
      </c>
      <c r="AY5" s="38">
        <f t="shared" si="1"/>
        <v>2021</v>
      </c>
      <c r="AZ5" s="38">
        <f t="shared" si="1"/>
        <v>2022</v>
      </c>
      <c r="BA5" s="38">
        <f t="shared" si="1"/>
        <v>2023</v>
      </c>
      <c r="BB5" s="38">
        <f t="shared" si="1"/>
        <v>2024</v>
      </c>
      <c r="BC5" s="39">
        <f t="shared" si="1"/>
        <v>2025</v>
      </c>
      <c r="BD5" s="165"/>
    </row>
    <row r="6" spans="1:56" ht="20" customHeight="1" thickTop="1" thickBot="1">
      <c r="B6" s="94" t="s">
        <v>11</v>
      </c>
      <c r="C6" s="95">
        <f>1/$A$1*'[1]4408Exp'!BB$263</f>
        <v>2.0824999999999998E-5</v>
      </c>
      <c r="D6" s="96">
        <f>1/$A$1*'[1]4408Exp'!BC$263</f>
        <v>0</v>
      </c>
      <c r="E6" s="96">
        <f>1/$A$1*'[1]4408Exp'!BD$263</f>
        <v>0</v>
      </c>
      <c r="F6" s="96">
        <f>1/$A$1*'[1]4408Exp'!BE$263</f>
        <v>3.5377E-4</v>
      </c>
      <c r="G6" s="96">
        <f>1/$A$1*'[1]4408Exp'!BF$263</f>
        <v>0</v>
      </c>
      <c r="H6" s="96">
        <f>1/$A$1*'[1]4408Exp'!BG$263</f>
        <v>1.3683999999999998E-5</v>
      </c>
      <c r="I6" s="96">
        <f>1/$A$1*'[1]4408Exp'!BH$263</f>
        <v>0</v>
      </c>
      <c r="J6" s="96">
        <f>1/$A$1*'[1]4408Exp'!BI$263</f>
        <v>1.0699999999999999E-4</v>
      </c>
      <c r="K6" s="96">
        <f>1/$A$1*'[1]4408Exp'!BJ$263</f>
        <v>0</v>
      </c>
      <c r="L6" s="96">
        <f>1/$A$1*'[1]4408Exp'!BK$263</f>
        <v>0</v>
      </c>
      <c r="M6" s="96">
        <f>1/$A$1*'[1]4408Exp'!BL$263</f>
        <v>3.7999999999999996E-6</v>
      </c>
      <c r="N6" s="96">
        <f>1/$A$1*'[1]4408Exp'!BM$263</f>
        <v>2.4499999999999993E-7</v>
      </c>
      <c r="O6" s="96">
        <f>1/$A$1*'[1]4408Exp'!BN$263</f>
        <v>5.5421999999999994E-7</v>
      </c>
      <c r="P6" s="96">
        <f>1/$A$1*'[1]4408Exp'!BO$263</f>
        <v>0</v>
      </c>
      <c r="Q6" s="96">
        <f>1/$A$1*'[1]4408Exp'!BP$263</f>
        <v>2.6999999999999996E-5</v>
      </c>
      <c r="R6" s="96">
        <f>1/$A$1*'[1]4408Exp'!BQ$263</f>
        <v>0</v>
      </c>
      <c r="S6" s="96">
        <f>1/$A$1*'[1]4408Exp'!BR$263</f>
        <v>2.7999999999999998E-9</v>
      </c>
      <c r="T6" s="96">
        <f>1/$A$1*'[1]4408Exp'!BS$263</f>
        <v>1.9619999999999997E-7</v>
      </c>
      <c r="U6" s="96">
        <f>1/$A$1*'[1]4408Exp'!BT$263</f>
        <v>1.8199999999999998E-8</v>
      </c>
      <c r="V6" s="96">
        <f>1/$A$1*'[1]4408Exp'!BU$263</f>
        <v>1.3999999999999999E-9</v>
      </c>
      <c r="W6" s="96">
        <f>1/$A$1*'[1]4408Exp'!BV$263</f>
        <v>0</v>
      </c>
      <c r="X6" s="96">
        <f>1/$A$1*'[1]4408Exp'!BW$263</f>
        <v>0</v>
      </c>
      <c r="Y6" s="96">
        <f>1/$A$1*'[1]4408Exp'!BX$263</f>
        <v>0</v>
      </c>
      <c r="Z6" s="96">
        <f>1/$A$1*'[1]4408Exp'!BY$263</f>
        <v>0</v>
      </c>
      <c r="AA6" s="96">
        <f>1/$A$1*'[1]4408Exp'!BZ$263</f>
        <v>0</v>
      </c>
      <c r="AB6" s="191">
        <f>1/$A$1*'[1]4408Exp'!CA$263</f>
        <v>0</v>
      </c>
      <c r="AC6" s="97"/>
      <c r="AD6" s="98">
        <f>'[1]4408Exp'!CB$263</f>
        <v>0</v>
      </c>
      <c r="AE6" s="99">
        <f>'[1]4408Exp'!CC$263</f>
        <v>5.1299999999999993E-5</v>
      </c>
      <c r="AF6" s="99">
        <f>'[1]4408Exp'!CD$263</f>
        <v>0</v>
      </c>
      <c r="AG6" s="99">
        <f>'[1]4408Exp'!CE$263</f>
        <v>5.3199999999999998E-9</v>
      </c>
      <c r="AH6" s="99">
        <f>'[1]4408Exp'!CF$263</f>
        <v>3.7277999999999998E-7</v>
      </c>
      <c r="AI6" s="99">
        <f>'[1]4408Exp'!CG$263</f>
        <v>3.4579999999999996E-8</v>
      </c>
      <c r="AJ6" s="99">
        <f>'[1]4408Exp'!CH$263</f>
        <v>2.6599999999999999E-9</v>
      </c>
      <c r="AK6" s="99">
        <f>'[1]4408Exp'!CI$263</f>
        <v>0</v>
      </c>
      <c r="AL6" s="99">
        <f>'[1]4408Exp'!CJ$263</f>
        <v>0</v>
      </c>
      <c r="AM6" s="99">
        <f>'[1]4408Exp'!CK$263</f>
        <v>0</v>
      </c>
      <c r="AN6" s="99">
        <f>'[1]4408Exp'!CL$263</f>
        <v>0</v>
      </c>
      <c r="AO6" s="99">
        <f>'[1]4408Exp'!CM$263</f>
        <v>0</v>
      </c>
      <c r="AP6" s="99">
        <f>'[1]4408Exp'!CN$263</f>
        <v>0</v>
      </c>
      <c r="AQ6" s="99">
        <f>'[1]4408Exp'!CO$263</f>
        <v>9.953E-3</v>
      </c>
      <c r="AR6" s="99">
        <f>'[1]4408Exp'!CP$263</f>
        <v>0</v>
      </c>
      <c r="AS6" s="99">
        <f>'[1]4408Exp'!CQ$263</f>
        <v>0</v>
      </c>
      <c r="AT6" s="99">
        <f>'[1]4408Exp'!CR$263</f>
        <v>0.26976299999999998</v>
      </c>
      <c r="AU6" s="99">
        <f>'[1]4408Exp'!CS$263</f>
        <v>0</v>
      </c>
      <c r="AV6" s="99">
        <f>'[1]4408Exp'!CT$263</f>
        <v>2.0525999999999999E-2</v>
      </c>
      <c r="AW6" s="99">
        <f>'[1]4408Exp'!CU$263</f>
        <v>0</v>
      </c>
      <c r="AX6" s="99">
        <f>'[1]4408Exp'!CV$263</f>
        <v>0.12538710999809238</v>
      </c>
      <c r="AY6" s="99">
        <f>'[1]4408Exp'!CW$263</f>
        <v>0</v>
      </c>
      <c r="AZ6" s="99">
        <f>'[1]4408Exp'!CX$263</f>
        <v>0</v>
      </c>
      <c r="BA6" s="99">
        <f>'[1]4408Exp'!CY$263</f>
        <v>1.0582999999999999E-2</v>
      </c>
      <c r="BB6" s="99">
        <f>'[1]4408Exp'!CZ$263</f>
        <v>2.0820000000000001E-3</v>
      </c>
      <c r="BC6" s="192">
        <f>'[1]4408Exp'!DA$263</f>
        <v>1.4129423999999999E-3</v>
      </c>
      <c r="BD6" s="165"/>
    </row>
    <row r="7" spans="1:56" ht="13" thickTop="1">
      <c r="AD7"/>
      <c r="AE7"/>
      <c r="AF7"/>
      <c r="AG7"/>
      <c r="AS7" s="28" t="s">
        <v>84</v>
      </c>
    </row>
    <row r="9" spans="1:56">
      <c r="V9" s="242"/>
      <c r="W9" s="242"/>
      <c r="X9" s="242"/>
      <c r="Y9" s="242"/>
      <c r="Z9" s="242"/>
      <c r="AA9" s="242"/>
      <c r="AB9" s="242"/>
      <c r="AC9" s="242"/>
    </row>
    <row r="10" spans="1:56">
      <c r="V10" s="242"/>
      <c r="W10" s="242"/>
      <c r="X10" s="242"/>
      <c r="Y10" s="242"/>
      <c r="Z10" s="242"/>
      <c r="AA10" s="242"/>
      <c r="AB10" s="242"/>
      <c r="AC10" s="242"/>
    </row>
    <row r="11" spans="1:56">
      <c r="V11" s="242"/>
      <c r="W11" s="242"/>
      <c r="X11" s="242"/>
      <c r="Y11" s="242"/>
      <c r="Z11" s="242"/>
      <c r="AA11" s="242"/>
      <c r="AB11" s="242"/>
      <c r="AC11" s="242"/>
    </row>
    <row r="12" spans="1:56">
      <c r="V12" s="242"/>
      <c r="W12" s="242"/>
      <c r="X12" s="242"/>
      <c r="Y12" s="242"/>
      <c r="Z12" s="242"/>
      <c r="AA12" s="242"/>
      <c r="AB12" s="242"/>
      <c r="AC12" s="242"/>
    </row>
    <row r="13" spans="1:56">
      <c r="V13" s="242"/>
      <c r="W13" s="242"/>
      <c r="X13" s="242"/>
      <c r="Y13" s="242"/>
      <c r="Z13" s="242"/>
      <c r="AA13" s="242"/>
      <c r="AB13" s="242"/>
      <c r="AC13" s="242"/>
    </row>
    <row r="14" spans="1:56">
      <c r="V14" s="242"/>
      <c r="W14" s="242"/>
      <c r="X14" s="242"/>
      <c r="Y14" s="242"/>
      <c r="Z14" s="242"/>
      <c r="AA14" s="242"/>
      <c r="AB14" s="242"/>
      <c r="AC14" s="242"/>
    </row>
    <row r="15" spans="1:56">
      <c r="V15" s="242"/>
      <c r="W15" s="242"/>
      <c r="X15" s="242"/>
      <c r="Y15" s="242"/>
      <c r="Z15" s="242"/>
      <c r="AA15" s="242"/>
      <c r="AB15" s="242"/>
      <c r="AC15" s="242"/>
    </row>
  </sheetData>
  <mergeCells count="6">
    <mergeCell ref="C2:BC2"/>
    <mergeCell ref="C3:AB3"/>
    <mergeCell ref="C4:AB4"/>
    <mergeCell ref="B3:B5"/>
    <mergeCell ref="AD3:BC3"/>
    <mergeCell ref="AD4:BC4"/>
  </mergeCells>
  <phoneticPr fontId="2"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16</vt:i4>
      </vt:variant>
    </vt:vector>
  </HeadingPairs>
  <TitlesOfParts>
    <vt:vector size="16" baseType="lpstr">
      <vt:lpstr>Notes</vt:lpstr>
      <vt:lpstr>Charts Imports From Suriname</vt:lpstr>
      <vt:lpstr>BilateralExportValue</vt:lpstr>
      <vt:lpstr>Exports</vt:lpstr>
      <vt:lpstr>ExportsCoreVPA</vt:lpstr>
      <vt:lpstr>ExportsTimberSectorMinusCoreVPA</vt:lpstr>
      <vt:lpstr>ExportsLogs</vt:lpstr>
      <vt:lpstr>ExportsSawnWood</vt:lpstr>
      <vt:lpstr>ExportsVeneer</vt:lpstr>
      <vt:lpstr>ExportsPlywood</vt:lpstr>
      <vt:lpstr>ExportsOtherPanels</vt:lpstr>
      <vt:lpstr>ExportsMouldingsAndJoinery</vt:lpstr>
      <vt:lpstr>ExportsFurniture</vt:lpstr>
      <vt:lpstr>ExportsChips&amp;Residues</vt:lpstr>
      <vt:lpstr> </vt:lpstr>
      <vt:lpstr>Chart Summary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James Hewitt</dc:creator>
  <cp:lastModifiedBy>-</cp:lastModifiedBy>
  <cp:lastPrinted>2009-01-17T20:59:17Z</cp:lastPrinted>
  <dcterms:created xsi:type="dcterms:W3CDTF">2008-10-21T07:38:15Z</dcterms:created>
  <dcterms:modified xsi:type="dcterms:W3CDTF">2021-12-15T23:18:45Z</dcterms:modified>
</cp:coreProperties>
</file>